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esoria municipal\AÑO FISCAL 2024\GUAZUCUA 2024\Salario 2024\Diciembre y aguinaldo\"/>
    </mc:Choice>
  </mc:AlternateContent>
  <xr:revisionPtr revIDLastSave="0" documentId="13_ncr:1_{E90AE053-64F2-4464-92F9-740EE2C861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UAZUCUA 2024" sheetId="106" r:id="rId1"/>
    <sheet name="Contratados" sheetId="104" state="hidden" r:id="rId2"/>
    <sheet name="Jornal" sheetId="105" state="hidden" r:id="rId3"/>
  </sheets>
  <calcPr calcId="191029"/>
</workbook>
</file>

<file path=xl/calcChain.xml><?xml version="1.0" encoding="utf-8"?>
<calcChain xmlns="http://schemas.openxmlformats.org/spreadsheetml/2006/main">
  <c r="S7" i="106" l="1"/>
  <c r="S57" i="106" l="1"/>
  <c r="U57" i="106" s="1"/>
  <c r="S58" i="106"/>
  <c r="U58" i="106" s="1"/>
  <c r="S56" i="106"/>
  <c r="U56" i="106" s="1"/>
  <c r="S81" i="106"/>
  <c r="U81" i="106" s="1"/>
  <c r="U80" i="106"/>
  <c r="S80" i="106"/>
  <c r="S55" i="106"/>
  <c r="U55" i="106" s="1"/>
  <c r="S54" i="106"/>
  <c r="U54" i="106" s="1"/>
  <c r="S53" i="106"/>
  <c r="S50" i="106"/>
  <c r="S47" i="106"/>
  <c r="E23" i="106" l="1"/>
  <c r="F25" i="106" l="1"/>
  <c r="E25" i="106"/>
  <c r="E21" i="106"/>
  <c r="E24" i="106" s="1"/>
  <c r="F21" i="106"/>
  <c r="F24" i="106" s="1"/>
  <c r="F12" i="106"/>
  <c r="S26" i="106"/>
  <c r="U26" i="106" s="1"/>
  <c r="U53" i="106" l="1"/>
  <c r="U52" i="106"/>
  <c r="S51" i="106"/>
  <c r="U51" i="106" s="1"/>
  <c r="U50" i="106"/>
  <c r="S49" i="106"/>
  <c r="U49" i="106" s="1"/>
  <c r="S48" i="106"/>
  <c r="U48" i="106" s="1"/>
  <c r="U47" i="106"/>
  <c r="S46" i="106"/>
  <c r="U46" i="106" s="1"/>
  <c r="S44" i="106" l="1"/>
  <c r="S43" i="106"/>
  <c r="S42" i="106"/>
  <c r="S41" i="106" l="1"/>
  <c r="S40" i="106"/>
  <c r="S38" i="106"/>
  <c r="S37" i="106"/>
  <c r="S36" i="106" l="1"/>
  <c r="S35" i="106"/>
  <c r="S34" i="106"/>
  <c r="S33" i="106"/>
  <c r="S89" i="106" l="1"/>
  <c r="U89" i="106" s="1"/>
  <c r="T90" i="106"/>
  <c r="R90" i="106"/>
  <c r="Q90" i="106"/>
  <c r="P90" i="106"/>
  <c r="O90" i="106"/>
  <c r="N90" i="106"/>
  <c r="M90" i="106"/>
  <c r="L90" i="106"/>
  <c r="K90" i="106"/>
  <c r="J90" i="106"/>
  <c r="I90" i="106"/>
  <c r="H90" i="106"/>
  <c r="G90" i="106"/>
  <c r="U45" i="106"/>
  <c r="U43" i="106"/>
  <c r="U44" i="106"/>
  <c r="U42" i="106"/>
  <c r="U41" i="106"/>
  <c r="U40" i="106"/>
  <c r="U39" i="106"/>
  <c r="U38" i="106"/>
  <c r="U37" i="106"/>
  <c r="U36" i="106"/>
  <c r="U35" i="106"/>
  <c r="U34" i="106"/>
  <c r="U33" i="106"/>
  <c r="U31" i="106"/>
  <c r="U29" i="106"/>
  <c r="U30" i="106"/>
  <c r="U32" i="106"/>
  <c r="S87" i="106"/>
  <c r="U87" i="106" s="1"/>
  <c r="S86" i="106"/>
  <c r="U86" i="106" s="1"/>
  <c r="S84" i="106"/>
  <c r="U84" i="106" s="1"/>
  <c r="S83" i="106"/>
  <c r="U83" i="106" s="1"/>
  <c r="S78" i="106"/>
  <c r="U78" i="106" s="1"/>
  <c r="S77" i="106"/>
  <c r="U77" i="106" s="1"/>
  <c r="S75" i="106"/>
  <c r="U75" i="106" s="1"/>
  <c r="S74" i="106"/>
  <c r="U74" i="106" s="1"/>
  <c r="S72" i="106"/>
  <c r="U72" i="106" s="1"/>
  <c r="S71" i="106"/>
  <c r="U71" i="106" s="1"/>
  <c r="S69" i="106"/>
  <c r="U69" i="106" s="1"/>
  <c r="S68" i="106"/>
  <c r="U68" i="106" s="1"/>
  <c r="S66" i="106"/>
  <c r="U66" i="106" s="1"/>
  <c r="S65" i="106"/>
  <c r="U65" i="106" s="1"/>
  <c r="S63" i="106"/>
  <c r="U63" i="106" s="1"/>
  <c r="S62" i="106"/>
  <c r="U62" i="106" s="1"/>
  <c r="S60" i="106"/>
  <c r="U60" i="106" s="1"/>
  <c r="S59" i="106"/>
  <c r="U59" i="106" s="1"/>
  <c r="S8" i="106" l="1"/>
  <c r="U8" i="106" l="1"/>
  <c r="S23" i="106" l="1"/>
  <c r="U23" i="106" s="1"/>
  <c r="S20" i="106"/>
  <c r="U20" i="106" s="1"/>
  <c r="S17" i="106"/>
  <c r="U17" i="106" s="1"/>
  <c r="U7" i="106" l="1"/>
  <c r="U90" i="106" s="1"/>
  <c r="S90" i="106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Q62" i="105" l="1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K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O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<sst xmlns="http://schemas.openxmlformats.org/spreadsheetml/2006/main" count="558" uniqueCount="358">
  <si>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</si>
  <si>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</si>
  <si>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</si>
  <si>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</si>
  <si>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</si>
  <si>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</si>
  <si>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</si>
  <si>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</si>
  <si>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</si>
  <si>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</si>
  <si>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</si>
  <si>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</si>
  <si>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</si>
  <si>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</si>
  <si>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</si>
  <si>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</si>
  <si>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</si>
  <si>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</si>
  <si>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</si>
  <si>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</si>
  <si>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</si>
  <si>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</si>
  <si>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</si>
  <si>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MONTO A DICIEMBRE </t>
  </si>
  <si>
    <t xml:space="preserve">Jornales 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</si>
  <si>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</si>
  <si>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</si>
  <si>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</si>
  <si>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</si>
  <si>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</si>
  <si>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</si>
  <si>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</si>
  <si>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</si>
  <si>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</si>
  <si>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</si>
  <si>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</si>
  <si>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</si>
  <si>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</si>
  <si>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</si>
  <si>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</si>
  <si>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</si>
  <si>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</si>
  <si>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</si>
  <si>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</si>
  <si>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</si>
  <si>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</si>
  <si>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</si>
  <si>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</si>
  <si>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</si>
  <si>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</si>
  <si>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</si>
  <si>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</si>
  <si>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</si>
  <si>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</si>
  <si>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</si>
  <si>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</si>
  <si>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</si>
  <si>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</si>
  <si>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</si>
  <si>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</si>
  <si>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</si>
  <si>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</si>
  <si>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</si>
  <si>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</si>
  <si>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</si>
  <si>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</si>
  <si>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</si>
  <si>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</si>
  <si>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</si>
  <si>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</si>
  <si>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</si>
  <si>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</si>
  <si>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</si>
  <si>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</si>
  <si>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</si>
  <si>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</si>
  <si>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</si>
  <si>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</si>
  <si>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</si>
  <si>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</si>
  <si>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</si>
  <si>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</si>
  <si>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</si>
  <si>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</si>
  <si>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</si>
  <si>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</si>
  <si>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</si>
  <si>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</si>
  <si>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</si>
  <si>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</si>
  <si>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</si>
  <si>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</si>
  <si>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</si>
  <si>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</si>
  <si>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</si>
  <si>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</si>
  <si>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</si>
  <si>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</si>
  <si>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</si>
  <si>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</si>
  <si>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</si>
  <si>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</si>
  <si>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</si>
  <si>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</si>
  <si>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</si>
  <si>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</si>
  <si>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</si>
  <si>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</si>
  <si>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</si>
  <si>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</si>
  <si>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</si>
  <si>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</si>
  <si>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</si>
  <si>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</si>
  <si>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</si>
  <si>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</si>
  <si>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</si>
  <si>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</si>
  <si>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</si>
  <si>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</si>
  <si>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</si>
  <si>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</si>
  <si>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</si>
  <si>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</si>
  <si>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</si>
  <si>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</si>
  <si>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</si>
  <si>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</si>
  <si>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</si>
  <si>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</si>
  <si>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</si>
  <si>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</si>
  <si>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</si>
  <si>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</si>
  <si>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</si>
  <si>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</si>
  <si>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</si>
  <si>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</si>
  <si>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</si>
  <si>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</si>
  <si>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</si>
  <si>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</si>
  <si>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</si>
  <si>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</si>
  <si>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</si>
  <si>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</si>
  <si>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</si>
  <si>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</si>
  <si>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</si>
  <si>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</si>
  <si>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</si>
  <si>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</si>
  <si>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</si>
  <si>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</si>
  <si>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</si>
  <si>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</si>
  <si>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</si>
  <si>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</si>
  <si>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</si>
  <si>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</si>
  <si>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</si>
  <si>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</si>
  <si>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</si>
  <si>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</si>
  <si>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</si>
  <si>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</si>
  <si>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</si>
  <si>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</si>
  <si>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</si>
  <si>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</si>
  <si>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</si>
  <si>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</si>
  <si>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</si>
  <si>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</si>
  <si>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</si>
  <si>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</si>
  <si>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</si>
  <si>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</si>
  <si>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</si>
  <si>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</si>
  <si>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</si>
  <si>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</si>
  <si>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</si>
  <si>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</si>
  <si>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</si>
  <si>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</si>
  <si>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</si>
  <si>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</si>
  <si>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</si>
  <si>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</si>
  <si>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</si>
  <si>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</si>
  <si>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</si>
  <si>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</si>
  <si>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</si>
  <si>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</si>
  <si>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</si>
  <si>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</si>
  <si>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</si>
  <si>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</si>
  <si>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</si>
  <si>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</si>
  <si>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</si>
  <si>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</si>
  <si>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</si>
  <si>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</si>
  <si>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</si>
  <si>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</si>
  <si>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</si>
  <si>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</si>
  <si>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</si>
  <si>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</si>
  <si>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</si>
  <si>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</si>
  <si>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</si>
  <si>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</si>
  <si>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</si>
  <si>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</si>
  <si>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</si>
  <si>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</si>
  <si>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</si>
  <si>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</si>
  <si>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</si>
  <si>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</si>
  <si>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</si>
  <si>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</si>
  <si>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</si>
  <si>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</si>
  <si>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</si>
  <si>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</si>
  <si>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</si>
  <si>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</si>
  <si>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</si>
  <si>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</si>
  <si>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</si>
  <si>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</si>
  <si>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</si>
  <si>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</si>
  <si>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</si>
  <si>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</si>
  <si>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</si>
  <si>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</si>
  <si>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</si>
  <si>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</si>
  <si>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</si>
  <si>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</si>
  <si>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</si>
  <si>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</si>
  <si>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</si>
  <si>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</si>
  <si>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</si>
  <si>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</si>
  <si>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</si>
  <si>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</si>
  <si>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</si>
  <si>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</si>
  <si>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</si>
  <si>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</si>
  <si>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</si>
  <si>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</si>
  <si>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</si>
  <si>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</si>
  <si>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</si>
  <si>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</si>
  <si>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</si>
  <si>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</si>
  <si>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</si>
  <si>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</si>
  <si>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</si>
  <si>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</si>
  <si>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</si>
  <si>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</si>
  <si>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</si>
  <si>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</si>
  <si>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</si>
  <si>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</si>
  <si>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</si>
  <si>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</si>
  <si>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</si>
  <si>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</si>
  <si>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</si>
  <si>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</si>
  <si>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</si>
  <si>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</si>
  <si>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</si>
  <si>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</si>
  <si>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</si>
  <si>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</si>
  <si>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</si>
  <si>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</si>
  <si>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</si>
  <si>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</si>
  <si>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</si>
  <si>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</si>
  <si>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</si>
  <si>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</si>
  <si>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</si>
  <si>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</si>
  <si>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</si>
  <si>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</si>
  <si>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</si>
  <si>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</si>
  <si>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</si>
  <si>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</si>
  <si>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-</t>
  </si>
  <si>
    <t>PLANILLA GENERAL DE PAGOS  DE LA MUNICIPALIDAD DE GUAZUCUA</t>
  </si>
  <si>
    <t>EUTILIO RIVEROS ROJAS</t>
  </si>
  <si>
    <t>VILMA ALBARIÑO BAEZ</t>
  </si>
  <si>
    <t>SONIA ELIZABET MIÑO SANCHEZ</t>
  </si>
  <si>
    <t>MERCEDES GUSTAVO CARRASCO PARRA</t>
  </si>
  <si>
    <t xml:space="preserve">MIRTA MIÑO DE ROJAS </t>
  </si>
  <si>
    <t xml:space="preserve">CARMEN DOMINGUEZ VERA </t>
  </si>
  <si>
    <t>ANALIA SOLEDAD ROMERO MARTINEZ</t>
  </si>
  <si>
    <t xml:space="preserve">JESSICA BELEN MARTINEZ CESPEDES </t>
  </si>
  <si>
    <t>MAURO RIVEROS AREVALOS</t>
  </si>
  <si>
    <t>MARIANO MUÑOZ MARTINEZ</t>
  </si>
  <si>
    <t xml:space="preserve">RODOLFO RODAS BORDON </t>
  </si>
  <si>
    <t>ERICO SANCHEZ</t>
  </si>
  <si>
    <t xml:space="preserve">DIEGO RAMON AYALA BRITEZ </t>
  </si>
  <si>
    <t>FABIAN DEL PILAR RODAS BENITEZ</t>
  </si>
  <si>
    <t xml:space="preserve">ELOISA ROLON SANTA CRUZ </t>
  </si>
  <si>
    <t xml:space="preserve">LIBRADA DEL PILAR ISOLINI MORA </t>
  </si>
  <si>
    <t>PAUBLO JAVIER GOMEZ ROJAS</t>
  </si>
  <si>
    <t xml:space="preserve">ANDREA MABEL GUTIERREZ ROJAS </t>
  </si>
  <si>
    <t>REYNALDO FERNANDEZ AVILA</t>
  </si>
  <si>
    <t xml:space="preserve">ABELINO SAUCEDO RIOS </t>
  </si>
  <si>
    <t xml:space="preserve">PATRICIA DE JESUS DUARTE JARA </t>
  </si>
  <si>
    <t>AGUSTINA GUTIERREZ VDA. DE PATIÑO</t>
  </si>
  <si>
    <t>EVELIO DAVID JIMENEZ ALBARIÑO</t>
  </si>
  <si>
    <t>AQUILINO CABAÑAS</t>
  </si>
  <si>
    <t xml:space="preserve">JUAN DE LA CRUZ BORDON ROJAS </t>
  </si>
  <si>
    <t>NATIVIDAD ROLON GOMEZ</t>
  </si>
  <si>
    <t xml:space="preserve">ODILON BARRIOS MEDINA </t>
  </si>
  <si>
    <t xml:space="preserve">FREDY ROLANDO BUSTTO GAVILAN </t>
  </si>
  <si>
    <t>AVILIO VICENTE DUARTE MARTINEZ</t>
  </si>
  <si>
    <t>LIZ DENICE GUTIERREZ MARTINEZ</t>
  </si>
  <si>
    <t xml:space="preserve">HERNAN BORDON </t>
  </si>
  <si>
    <t xml:space="preserve">CHRISTIAN JAVIER TORRES SERVIN </t>
  </si>
  <si>
    <t>ROBERT ANTONIO BORDON SANTA CRUZ</t>
  </si>
  <si>
    <t xml:space="preserve">Bonificaciones y Gratificaciones </t>
  </si>
  <si>
    <t>MARIO ALBERTO DUARTE NUÑEZ</t>
  </si>
  <si>
    <t>RUFINO ALBARIÑO BAEZ</t>
  </si>
  <si>
    <t>DERLIS JAVIER RAMIREZ</t>
  </si>
  <si>
    <t xml:space="preserve">ELIGIO INSFRAN CESPEDES </t>
  </si>
  <si>
    <t>JUAN ADOLFO MORA GALEANO</t>
  </si>
  <si>
    <t>FELIX VALOIS DIAZ RAMIREZ</t>
  </si>
  <si>
    <t>FRANCISCO ALBERTO BUZZI</t>
  </si>
  <si>
    <t xml:space="preserve">VIRGINIA BARRIENTOS DE GUIMARAENS </t>
  </si>
  <si>
    <t>CORRESPONDIENTE AL EJERCICIO FISCAL 2024</t>
  </si>
  <si>
    <t>AGUINALDO 2024</t>
  </si>
  <si>
    <t>LUZ MARIA GUIMARAENS BARRIENTOS</t>
  </si>
  <si>
    <t>ISNEL MILCIADES FRUTOS GALVEZ</t>
  </si>
  <si>
    <t>RAUL ORTIZ NUÑEZ</t>
  </si>
  <si>
    <t>DOLLI FIDELINA ROLON GOMEZ</t>
  </si>
  <si>
    <t xml:space="preserve">ALFONZO DAVID CANDIA MONTIEL </t>
  </si>
  <si>
    <t>IRMA HIPOLITA CARDOZO PAREDES</t>
  </si>
  <si>
    <t>Honorarios Profesionales</t>
  </si>
  <si>
    <t>FABIAN  EDIL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</si>
</sst>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(&quot;Gs&quot;\ * #,##0_);_(&quot;Gs&quot;\ * \(#,##0\);_(&quot;Gs&quot;\ * &quot;-&quot;_);_(@_)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8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  <font>
      <sz val="12"/>
      <color indexed="8"/>
      <name val="Calibri"/>
      <family val="2"/>
    </font>
    <font>
      <b/>
      <i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/>
    <xf numFmtId="0" fontId="0" fillId="2" borderId="0" xfId="0" applyFill="1"/>
    <xf numFmtId="0" fontId="3" fillId="0" borderId="0" xfId="0" applyFont="1"/>
    <xf numFmtId="168" fontId="9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172" fontId="18" fillId="2" borderId="1" xfId="2" applyNumberFormat="1" applyFont="1" applyFill="1" applyBorder="1" applyAlignment="1">
      <alignment horizontal="left" vertical="center" wrapText="1"/>
    </xf>
    <xf numFmtId="172" fontId="18" fillId="0" borderId="1" xfId="2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0" borderId="0" xfId="0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 vertical="center"/>
    </xf>
    <xf numFmtId="172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2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2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72" fontId="0" fillId="0" borderId="0" xfId="2" applyNumberFormat="1" applyFont="1"/>
    <xf numFmtId="0" fontId="25" fillId="0" borderId="0" xfId="0" applyFont="1"/>
    <xf numFmtId="0" fontId="14" fillId="0" borderId="0" xfId="0" applyFont="1"/>
    <xf numFmtId="0" fontId="13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32" fillId="5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3" fillId="2" borderId="0" xfId="2" applyNumberFormat="1" applyFont="1" applyFill="1"/>
    <xf numFmtId="0" fontId="13" fillId="2" borderId="0" xfId="0" applyFont="1" applyFill="1"/>
    <xf numFmtId="3" fontId="22" fillId="2" borderId="2" xfId="0" applyNumberFormat="1" applyFont="1" applyFill="1" applyBorder="1" applyAlignment="1">
      <alignment horizontal="right" vertical="center" wrapText="1"/>
    </xf>
    <xf numFmtId="3" fontId="35" fillId="2" borderId="2" xfId="0" applyNumberFormat="1" applyFont="1" applyFill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3" fontId="24" fillId="0" borderId="2" xfId="0" applyNumberFormat="1" applyFont="1" applyBorder="1" applyAlignment="1">
      <alignment horizontal="right" vertical="center" wrapText="1"/>
    </xf>
    <xf numFmtId="3" fontId="35" fillId="0" borderId="1" xfId="0" applyNumberFormat="1" applyFont="1" applyBorder="1" applyAlignment="1">
      <alignment horizontal="right" vertical="center" wrapText="1"/>
    </xf>
    <xf numFmtId="0" fontId="37" fillId="5" borderId="7" xfId="0" applyFont="1" applyFill="1" applyBorder="1" applyAlignment="1">
      <alignment wrapText="1"/>
    </xf>
    <xf numFmtId="0" fontId="37" fillId="5" borderId="8" xfId="0" applyFont="1" applyFill="1" applyBorder="1" applyAlignment="1">
      <alignment wrapText="1"/>
    </xf>
    <xf numFmtId="0" fontId="38" fillId="5" borderId="2" xfId="0" applyFont="1" applyFill="1" applyBorder="1" applyAlignment="1">
      <alignment horizontal="right" wrapText="1"/>
    </xf>
    <xf numFmtId="3" fontId="38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9" fillId="3" borderId="0" xfId="0" applyFont="1" applyFill="1" applyAlignment="1">
      <alignment horizontal="right" wrapText="1"/>
    </xf>
    <xf numFmtId="172" fontId="39" fillId="3" borderId="0" xfId="2" applyNumberFormat="1" applyFont="1" applyFill="1" applyBorder="1" applyAlignment="1">
      <alignment wrapText="1"/>
    </xf>
    <xf numFmtId="167" fontId="39" fillId="3" borderId="0" xfId="2" applyNumberFormat="1" applyFont="1" applyFill="1" applyBorder="1" applyAlignment="1">
      <alignment wrapText="1"/>
    </xf>
    <xf numFmtId="167" fontId="40" fillId="3" borderId="0" xfId="2" applyNumberFormat="1" applyFont="1" applyFill="1" applyBorder="1" applyAlignment="1">
      <alignment wrapText="1"/>
    </xf>
    <xf numFmtId="172" fontId="0" fillId="3" borderId="0" xfId="0" applyNumberFormat="1" applyFill="1" applyAlignment="1">
      <alignment wrapText="1"/>
    </xf>
    <xf numFmtId="0" fontId="11" fillId="0" borderId="0" xfId="0" applyFont="1" applyAlignment="1">
      <alignment horizontal="right" wrapText="1"/>
    </xf>
    <xf numFmtId="172" fontId="11" fillId="0" borderId="0" xfId="2" applyNumberFormat="1" applyFont="1" applyBorder="1" applyAlignment="1">
      <alignment wrapText="1"/>
    </xf>
    <xf numFmtId="167" fontId="11" fillId="0" borderId="0" xfId="2" applyNumberFormat="1" applyFont="1" applyBorder="1" applyAlignment="1">
      <alignment wrapText="1"/>
    </xf>
    <xf numFmtId="167" fontId="41" fillId="0" borderId="0" xfId="2" applyNumberFormat="1" applyFont="1" applyBorder="1" applyAlignment="1">
      <alignment wrapText="1"/>
    </xf>
    <xf numFmtId="0" fontId="22" fillId="0" borderId="0" xfId="0" applyFont="1"/>
    <xf numFmtId="0" fontId="43" fillId="0" borderId="0" xfId="2" applyNumberFormat="1" applyFont="1" applyAlignment="1">
      <alignment vertical="center"/>
    </xf>
    <xf numFmtId="0" fontId="44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72" fontId="14" fillId="0" borderId="0" xfId="2" applyNumberFormat="1" applyFont="1"/>
    <xf numFmtId="172" fontId="25" fillId="0" borderId="0" xfId="2" applyNumberFormat="1" applyFont="1"/>
    <xf numFmtId="172" fontId="12" fillId="0" borderId="0" xfId="2" applyNumberFormat="1" applyFont="1"/>
    <xf numFmtId="3" fontId="6" fillId="0" borderId="0" xfId="0" applyNumberFormat="1" applyFont="1"/>
    <xf numFmtId="3" fontId="17" fillId="0" borderId="0" xfId="0" applyNumberFormat="1" applyFont="1" applyAlignment="1">
      <alignment horizontal="center"/>
    </xf>
    <xf numFmtId="0" fontId="46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7" fillId="3" borderId="0" xfId="0" applyNumberFormat="1" applyFont="1" applyFill="1"/>
    <xf numFmtId="3" fontId="48" fillId="3" borderId="0" xfId="0" applyNumberFormat="1" applyFont="1" applyFill="1"/>
    <xf numFmtId="0" fontId="32" fillId="6" borderId="1" xfId="0" applyFont="1" applyFill="1" applyBorder="1" applyAlignment="1">
      <alignment horizontal="center"/>
    </xf>
    <xf numFmtId="3" fontId="22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2" fillId="6" borderId="1" xfId="0" applyNumberFormat="1" applyFont="1" applyFill="1" applyBorder="1" applyAlignment="1">
      <alignment horizontal="right" vertical="center" wrapText="1"/>
    </xf>
    <xf numFmtId="3" fontId="35" fillId="6" borderId="1" xfId="0" applyNumberFormat="1" applyFont="1" applyFill="1" applyBorder="1" applyAlignment="1">
      <alignment horizontal="right" vertical="center" wrapText="1"/>
    </xf>
    <xf numFmtId="3" fontId="22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2" fillId="6" borderId="4" xfId="0" applyFont="1" applyFill="1" applyBorder="1" applyAlignment="1">
      <alignment horizontal="center"/>
    </xf>
    <xf numFmtId="3" fontId="22" fillId="6" borderId="4" xfId="0" applyNumberFormat="1" applyFont="1" applyFill="1" applyBorder="1" applyAlignment="1">
      <alignment horizontal="right" wrapText="1"/>
    </xf>
    <xf numFmtId="0" fontId="18" fillId="6" borderId="4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right" vertical="center" wrapText="1"/>
    </xf>
    <xf numFmtId="3" fontId="24" fillId="6" borderId="4" xfId="0" applyNumberFormat="1" applyFont="1" applyFill="1" applyBorder="1" applyAlignment="1">
      <alignment horizontal="right" vertical="center" wrapText="1"/>
    </xf>
    <xf numFmtId="3" fontId="34" fillId="2" borderId="4" xfId="0" applyNumberFormat="1" applyFont="1" applyFill="1" applyBorder="1" applyAlignment="1">
      <alignment horizontal="right" vertical="center" wrapText="1"/>
    </xf>
    <xf numFmtId="3" fontId="35" fillId="6" borderId="4" xfId="0" applyNumberFormat="1" applyFont="1" applyFill="1" applyBorder="1" applyAlignment="1">
      <alignment horizontal="right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32" fillId="0" borderId="0" xfId="0" applyFont="1" applyAlignment="1">
      <alignment horizontal="center"/>
    </xf>
    <xf numFmtId="3" fontId="22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72" fontId="13" fillId="0" borderId="0" xfId="2" applyNumberFormat="1" applyFont="1" applyFill="1" applyBorder="1"/>
    <xf numFmtId="0" fontId="32" fillId="0" borderId="3" xfId="0" applyFont="1" applyBorder="1" applyAlignment="1">
      <alignment horizontal="center"/>
    </xf>
    <xf numFmtId="172" fontId="18" fillId="0" borderId="3" xfId="2" applyNumberFormat="1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33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right" vertical="center" wrapText="1"/>
    </xf>
    <xf numFmtId="3" fontId="24" fillId="0" borderId="3" xfId="0" applyNumberFormat="1" applyFont="1" applyBorder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35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72" fontId="13" fillId="0" borderId="0" xfId="2" applyNumberFormat="1" applyFont="1" applyFill="1"/>
    <xf numFmtId="3" fontId="22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2" fillId="7" borderId="1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172" fontId="29" fillId="5" borderId="4" xfId="2" applyNumberFormat="1" applyFont="1" applyFill="1" applyBorder="1" applyAlignment="1">
      <alignment vertical="center"/>
    </xf>
    <xf numFmtId="0" fontId="30" fillId="5" borderId="4" xfId="0" applyFont="1" applyFill="1" applyBorder="1" applyAlignment="1">
      <alignment vertical="center"/>
    </xf>
    <xf numFmtId="0" fontId="31" fillId="5" borderId="4" xfId="0" applyFont="1" applyFill="1" applyBorder="1" applyAlignment="1">
      <alignment vertical="center" wrapText="1"/>
    </xf>
    <xf numFmtId="0" fontId="29" fillId="5" borderId="4" xfId="0" applyFont="1" applyFill="1" applyBorder="1" applyAlignment="1">
      <alignment vertical="center" wrapText="1"/>
    </xf>
    <xf numFmtId="0" fontId="29" fillId="5" borderId="3" xfId="0" applyFont="1" applyFill="1" applyBorder="1" applyAlignment="1">
      <alignment vertical="center"/>
    </xf>
    <xf numFmtId="172" fontId="29" fillId="5" borderId="3" xfId="2" applyNumberFormat="1" applyFont="1" applyFill="1" applyBorder="1" applyAlignment="1">
      <alignment vertical="center"/>
    </xf>
    <xf numFmtId="0" fontId="30" fillId="5" borderId="3" xfId="0" applyFont="1" applyFill="1" applyBorder="1" applyAlignment="1">
      <alignment vertical="center"/>
    </xf>
    <xf numFmtId="0" fontId="31" fillId="5" borderId="3" xfId="0" applyFont="1" applyFill="1" applyBorder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72" fontId="42" fillId="0" borderId="0" xfId="2" applyNumberFormat="1" applyFont="1" applyAlignment="1">
      <alignment vertical="center"/>
    </xf>
    <xf numFmtId="0" fontId="42" fillId="0" borderId="0" xfId="0" applyFont="1" applyAlignment="1">
      <alignment vertical="center"/>
    </xf>
    <xf numFmtId="3" fontId="17" fillId="0" borderId="0" xfId="0" applyNumberFormat="1" applyFont="1"/>
    <xf numFmtId="3" fontId="22" fillId="0" borderId="10" xfId="0" applyNumberFormat="1" applyFont="1" applyBorder="1" applyAlignment="1">
      <alignment wrapText="1"/>
    </xf>
    <xf numFmtId="3" fontId="22" fillId="0" borderId="11" xfId="0" applyNumberFormat="1" applyFont="1" applyBorder="1" applyAlignment="1">
      <alignment wrapText="1"/>
    </xf>
    <xf numFmtId="3" fontId="22" fillId="0" borderId="6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/>
    <xf numFmtId="168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/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4" fillId="0" borderId="10" xfId="5" applyFont="1" applyBorder="1" applyAlignment="1">
      <alignment vertical="center"/>
    </xf>
    <xf numFmtId="0" fontId="48" fillId="0" borderId="1" xfId="5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4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0" fontId="58" fillId="9" borderId="1" xfId="0" applyFont="1" applyFill="1" applyBorder="1" applyAlignment="1">
      <alignment horizontal="center" vertical="center"/>
    </xf>
    <xf numFmtId="0" fontId="58" fillId="9" borderId="1" xfId="0" applyFont="1" applyFill="1" applyBorder="1" applyAlignment="1">
      <alignment horizontal="center" vertical="center" wrapText="1"/>
    </xf>
    <xf numFmtId="0" fontId="59" fillId="9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left" vertical="center" wrapText="1"/>
    </xf>
    <xf numFmtId="0" fontId="23" fillId="0" borderId="1" xfId="6" applyFont="1" applyBorder="1" applyAlignment="1">
      <alignment horizontal="center" vertical="center" wrapText="1"/>
    </xf>
    <xf numFmtId="3" fontId="61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right" vertical="center" wrapText="1"/>
    </xf>
    <xf numFmtId="3" fontId="62" fillId="0" borderId="1" xfId="0" applyNumberFormat="1" applyFont="1" applyBorder="1" applyAlignment="1">
      <alignment horizontal="center" vertical="center" wrapText="1"/>
    </xf>
    <xf numFmtId="3" fontId="63" fillId="0" borderId="1" xfId="0" applyNumberFormat="1" applyFont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Border="1"/>
    <xf numFmtId="3" fontId="23" fillId="0" borderId="1" xfId="6" applyNumberFormat="1" applyFont="1" applyBorder="1" applyAlignment="1">
      <alignment horizontal="center" vertical="center" wrapText="1"/>
    </xf>
    <xf numFmtId="3" fontId="23" fillId="0" borderId="1" xfId="7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wrapText="1"/>
    </xf>
    <xf numFmtId="3" fontId="23" fillId="0" borderId="3" xfId="0" applyNumberFormat="1" applyFont="1" applyBorder="1" applyAlignment="1">
      <alignment horizontal="right" wrapText="1"/>
    </xf>
    <xf numFmtId="3" fontId="64" fillId="0" borderId="1" xfId="0" applyNumberFormat="1" applyFont="1" applyBorder="1" applyAlignment="1">
      <alignment horizontal="center" vertical="center"/>
    </xf>
    <xf numFmtId="0" fontId="23" fillId="0" borderId="1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right" vertical="center" wrapText="1"/>
    </xf>
    <xf numFmtId="0" fontId="23" fillId="0" borderId="10" xfId="6" applyFont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10" xfId="4" applyNumberFormat="1" applyFont="1" applyFill="1" applyBorder="1" applyAlignment="1">
      <alignment horizontal="left" vertical="center" wrapText="1"/>
    </xf>
    <xf numFmtId="0" fontId="14" fillId="9" borderId="10" xfId="0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 wrapText="1"/>
    </xf>
    <xf numFmtId="3" fontId="19" fillId="9" borderId="11" xfId="0" applyNumberFormat="1" applyFont="1" applyFill="1" applyBorder="1" applyAlignment="1">
      <alignment horizontal="left"/>
    </xf>
    <xf numFmtId="3" fontId="14" fillId="9" borderId="11" xfId="0" applyNumberFormat="1" applyFont="1" applyFill="1" applyBorder="1" applyAlignment="1">
      <alignment horizontal="right"/>
    </xf>
    <xf numFmtId="3" fontId="65" fillId="9" borderId="1" xfId="0" applyNumberFormat="1" applyFont="1" applyFill="1" applyBorder="1"/>
    <xf numFmtId="3" fontId="65" fillId="9" borderId="1" xfId="0" applyNumberFormat="1" applyFont="1" applyFill="1" applyBorder="1" applyAlignment="1">
      <alignment horizontal="center"/>
    </xf>
    <xf numFmtId="3" fontId="63" fillId="9" borderId="1" xfId="0" applyNumberFormat="1" applyFont="1" applyFill="1" applyBorder="1"/>
    <xf numFmtId="0" fontId="0" fillId="0" borderId="9" xfId="0" applyBorder="1"/>
    <xf numFmtId="0" fontId="61" fillId="0" borderId="0" xfId="0" applyFont="1"/>
    <xf numFmtId="0" fontId="65" fillId="0" borderId="0" xfId="0" applyFont="1"/>
    <xf numFmtId="0" fontId="61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173" fontId="53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8" fillId="0" borderId="0" xfId="0" applyFont="1"/>
    <xf numFmtId="3" fontId="68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69" fillId="0" borderId="0" xfId="0" applyNumberFormat="1" applyFont="1"/>
    <xf numFmtId="3" fontId="69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0" fillId="0" borderId="0" xfId="0" applyNumberFormat="1" applyFont="1"/>
    <xf numFmtId="3" fontId="70" fillId="3" borderId="0" xfId="0" applyNumberFormat="1" applyFont="1" applyFill="1"/>
    <xf numFmtId="0" fontId="71" fillId="0" borderId="0" xfId="0" applyFont="1"/>
    <xf numFmtId="0" fontId="72" fillId="0" borderId="0" xfId="3" applyNumberFormat="1" applyFont="1" applyBorder="1" applyAlignment="1"/>
    <xf numFmtId="0" fontId="73" fillId="8" borderId="1" xfId="0" applyFont="1" applyFill="1" applyBorder="1" applyAlignment="1">
      <alignment horizontal="center" vertical="center" wrapText="1"/>
    </xf>
    <xf numFmtId="171" fontId="73" fillId="8" borderId="1" xfId="2" applyNumberFormat="1" applyFont="1" applyFill="1" applyBorder="1" applyAlignment="1">
      <alignment horizontal="center" vertical="center"/>
    </xf>
    <xf numFmtId="0" fontId="73" fillId="8" borderId="1" xfId="0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center" vertical="center" wrapText="1"/>
    </xf>
    <xf numFmtId="170" fontId="75" fillId="10" borderId="1" xfId="2" applyNumberFormat="1" applyFont="1" applyFill="1" applyBorder="1" applyAlignment="1">
      <alignment horizontal="center"/>
    </xf>
    <xf numFmtId="170" fontId="75" fillId="10" borderId="1" xfId="2" applyNumberFormat="1" applyFont="1" applyFill="1" applyBorder="1" applyAlignment="1">
      <alignment horizontal="right"/>
    </xf>
    <xf numFmtId="0" fontId="76" fillId="0" borderId="0" xfId="0" applyFont="1"/>
    <xf numFmtId="0" fontId="3" fillId="3" borderId="0" xfId="0" applyFont="1" applyFill="1"/>
    <xf numFmtId="3" fontId="3" fillId="3" borderId="0" xfId="0" applyNumberFormat="1" applyFont="1" applyFill="1"/>
    <xf numFmtId="168" fontId="3" fillId="3" borderId="0" xfId="0" applyNumberFormat="1" applyFont="1" applyFill="1"/>
    <xf numFmtId="0" fontId="3" fillId="3" borderId="1" xfId="0" applyFont="1" applyFill="1" applyBorder="1"/>
    <xf numFmtId="0" fontId="0" fillId="0" borderId="0" xfId="0" applyAlignment="1">
      <alignment horizontal="left"/>
    </xf>
    <xf numFmtId="0" fontId="73" fillId="8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0" applyNumberFormat="1" applyFont="1"/>
    <xf numFmtId="3" fontId="9" fillId="0" borderId="0" xfId="0" applyNumberFormat="1" applyFont="1"/>
    <xf numFmtId="0" fontId="76" fillId="0" borderId="1" xfId="0" applyFont="1" applyBorder="1"/>
    <xf numFmtId="3" fontId="3" fillId="3" borderId="6" xfId="0" applyNumberFormat="1" applyFont="1" applyFill="1" applyBorder="1"/>
    <xf numFmtId="3" fontId="76" fillId="0" borderId="6" xfId="0" applyNumberFormat="1" applyFont="1" applyBorder="1"/>
    <xf numFmtId="0" fontId="73" fillId="8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 wrapText="1"/>
    </xf>
    <xf numFmtId="170" fontId="7" fillId="3" borderId="1" xfId="2" applyNumberFormat="1" applyFont="1" applyFill="1" applyBorder="1" applyAlignment="1">
      <alignment horizontal="right" vertical="center"/>
    </xf>
    <xf numFmtId="170" fontId="2" fillId="3" borderId="1" xfId="2" applyNumberFormat="1" applyFont="1" applyFill="1" applyBorder="1" applyAlignment="1">
      <alignment horizontal="right" vertical="center"/>
    </xf>
    <xf numFmtId="170" fontId="2" fillId="3" borderId="1" xfId="2" applyNumberFormat="1" applyFont="1" applyFill="1" applyBorder="1" applyAlignment="1">
      <alignment horizontal="right" vertical="center" wrapText="1"/>
    </xf>
    <xf numFmtId="168" fontId="82" fillId="3" borderId="1" xfId="0" applyNumberFormat="1" applyFont="1" applyFill="1" applyBorder="1" applyAlignment="1">
      <alignment horizontal="center" vertical="center" wrapText="1"/>
    </xf>
    <xf numFmtId="0" fontId="80" fillId="3" borderId="1" xfId="0" applyFont="1" applyFill="1" applyBorder="1" applyAlignment="1">
      <alignment horizontal="center"/>
    </xf>
    <xf numFmtId="0" fontId="80" fillId="3" borderId="1" xfId="0" applyFont="1" applyFill="1" applyBorder="1" applyAlignment="1">
      <alignment horizontal="left"/>
    </xf>
    <xf numFmtId="170" fontId="7" fillId="3" borderId="1" xfId="2" applyNumberFormat="1" applyFont="1" applyFill="1" applyBorder="1" applyAlignment="1">
      <alignment horizontal="right" vertical="center" indent="2"/>
    </xf>
    <xf numFmtId="170" fontId="3" fillId="3" borderId="1" xfId="0" applyNumberFormat="1" applyFont="1" applyFill="1" applyBorder="1"/>
    <xf numFmtId="3" fontId="80" fillId="3" borderId="1" xfId="2" applyNumberFormat="1" applyFont="1" applyFill="1" applyBorder="1" applyAlignment="1">
      <alignment vertical="center" wrapText="1"/>
    </xf>
    <xf numFmtId="3" fontId="53" fillId="3" borderId="1" xfId="0" applyNumberFormat="1" applyFont="1" applyFill="1" applyBorder="1" applyAlignment="1">
      <alignment horizontal="justify" vertical="center"/>
    </xf>
    <xf numFmtId="170" fontId="17" fillId="0" borderId="0" xfId="0" applyNumberFormat="1" applyFont="1"/>
    <xf numFmtId="168" fontId="5" fillId="0" borderId="1" xfId="0" applyNumberFormat="1" applyFont="1" applyBorder="1" applyAlignment="1">
      <alignment horizontal="center" vertical="center" wrapText="1"/>
    </xf>
    <xf numFmtId="168" fontId="82" fillId="0" borderId="1" xfId="3" applyNumberFormat="1" applyFont="1" applyFill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right" vertical="center" wrapText="1"/>
    </xf>
    <xf numFmtId="0" fontId="81" fillId="0" borderId="10" xfId="0" applyFont="1" applyBorder="1" applyAlignment="1">
      <alignment horizontal="left" vertical="center"/>
    </xf>
    <xf numFmtId="0" fontId="81" fillId="0" borderId="1" xfId="0" applyFont="1" applyBorder="1" applyAlignment="1">
      <alignment horizontal="center" vertical="center"/>
    </xf>
    <xf numFmtId="0" fontId="80" fillId="0" borderId="1" xfId="0" applyFont="1" applyBorder="1" applyAlignment="1">
      <alignment horizontal="left"/>
    </xf>
    <xf numFmtId="3" fontId="78" fillId="0" borderId="1" xfId="0" applyNumberFormat="1" applyFont="1" applyBorder="1" applyAlignment="1">
      <alignment horizontal="right" vertical="center"/>
    </xf>
    <xf numFmtId="170" fontId="7" fillId="0" borderId="1" xfId="2" applyNumberFormat="1" applyFont="1" applyFill="1" applyBorder="1" applyAlignment="1">
      <alignment horizontal="right" vertical="center"/>
    </xf>
    <xf numFmtId="3" fontId="79" fillId="0" borderId="1" xfId="0" applyNumberFormat="1" applyFont="1" applyBorder="1" applyAlignment="1">
      <alignment horizontal="right" vertical="center"/>
    </xf>
    <xf numFmtId="170" fontId="2" fillId="0" borderId="1" xfId="2" applyNumberFormat="1" applyFont="1" applyFill="1" applyBorder="1" applyAlignment="1">
      <alignment horizontal="right" vertical="center" wrapText="1"/>
    </xf>
    <xf numFmtId="3" fontId="81" fillId="0" borderId="1" xfId="4" applyNumberFormat="1" applyFont="1" applyFill="1" applyBorder="1" applyAlignment="1">
      <alignment horizontal="right" vertical="center" wrapText="1"/>
    </xf>
    <xf numFmtId="3" fontId="53" fillId="0" borderId="1" xfId="0" applyNumberFormat="1" applyFont="1" applyBorder="1" applyAlignment="1">
      <alignment horizontal="right" vertical="center"/>
    </xf>
    <xf numFmtId="170" fontId="2" fillId="0" borderId="1" xfId="2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168" fontId="82" fillId="0" borderId="1" xfId="0" applyNumberFormat="1" applyFont="1" applyBorder="1" applyAlignment="1">
      <alignment horizontal="center" vertical="center" wrapText="1"/>
    </xf>
    <xf numFmtId="0" fontId="80" fillId="0" borderId="10" xfId="0" applyFont="1" applyBorder="1" applyAlignment="1">
      <alignment horizontal="left" vertical="center"/>
    </xf>
    <xf numFmtId="0" fontId="53" fillId="0" borderId="1" xfId="0" applyFont="1" applyBorder="1"/>
    <xf numFmtId="0" fontId="53" fillId="0" borderId="1" xfId="0" applyFont="1" applyBorder="1" applyAlignment="1">
      <alignment horizontal="center"/>
    </xf>
    <xf numFmtId="0" fontId="80" fillId="0" borderId="3" xfId="0" applyFont="1" applyBorder="1" applyAlignment="1">
      <alignment horizontal="center"/>
    </xf>
    <xf numFmtId="0" fontId="80" fillId="0" borderId="1" xfId="0" applyFont="1" applyBorder="1" applyAlignment="1">
      <alignment horizontal="center"/>
    </xf>
    <xf numFmtId="168" fontId="5" fillId="3" borderId="1" xfId="0" applyNumberFormat="1" applyFont="1" applyFill="1" applyBorder="1" applyAlignment="1">
      <alignment horizontal="center" vertical="center" wrapText="1"/>
    </xf>
    <xf numFmtId="168" fontId="82" fillId="3" borderId="1" xfId="3" applyNumberFormat="1" applyFont="1" applyFill="1" applyBorder="1" applyAlignment="1">
      <alignment horizontal="center" vertical="center" wrapText="1"/>
    </xf>
    <xf numFmtId="3" fontId="53" fillId="3" borderId="1" xfId="0" applyNumberFormat="1" applyFont="1" applyFill="1" applyBorder="1" applyAlignment="1">
      <alignment horizontal="right" vertical="center"/>
    </xf>
    <xf numFmtId="3" fontId="53" fillId="3" borderId="1" xfId="0" applyNumberFormat="1" applyFont="1" applyFill="1" applyBorder="1" applyAlignment="1">
      <alignment horizontal="left" vertical="center"/>
    </xf>
    <xf numFmtId="168" fontId="8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8" fontId="5" fillId="3" borderId="1" xfId="0" applyNumberFormat="1" applyFont="1" applyFill="1" applyBorder="1" applyAlignment="1">
      <alignment horizontal="center" vertical="center"/>
    </xf>
    <xf numFmtId="168" fontId="80" fillId="3" borderId="1" xfId="0" applyNumberFormat="1" applyFont="1" applyFill="1" applyBorder="1" applyAlignment="1">
      <alignment horizontal="right" vertical="center" wrapText="1"/>
    </xf>
    <xf numFmtId="0" fontId="80" fillId="3" borderId="1" xfId="0" applyFont="1" applyFill="1" applyBorder="1" applyAlignment="1">
      <alignment horizontal="left" vertical="center" wrapText="1"/>
    </xf>
    <xf numFmtId="3" fontId="80" fillId="3" borderId="1" xfId="0" applyNumberFormat="1" applyFont="1" applyFill="1" applyBorder="1" applyAlignment="1">
      <alignment horizontal="right" vertical="center"/>
    </xf>
    <xf numFmtId="3" fontId="80" fillId="3" borderId="1" xfId="0" applyNumberFormat="1" applyFont="1" applyFill="1" applyBorder="1" applyAlignment="1">
      <alignment horizontal="left" vertical="center"/>
    </xf>
    <xf numFmtId="172" fontId="81" fillId="3" borderId="1" xfId="2" applyNumberFormat="1" applyFont="1" applyFill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8" fontId="82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right" vertical="center" wrapText="1"/>
    </xf>
    <xf numFmtId="0" fontId="81" fillId="0" borderId="1" xfId="0" applyFont="1" applyBorder="1" applyAlignment="1">
      <alignment vertical="center" wrapText="1"/>
    </xf>
    <xf numFmtId="172" fontId="81" fillId="0" borderId="1" xfId="2" applyNumberFormat="1" applyFont="1" applyFill="1" applyBorder="1" applyAlignment="1">
      <alignment horizontal="right" vertical="center" wrapText="1"/>
    </xf>
    <xf numFmtId="0" fontId="81" fillId="0" borderId="3" xfId="0" applyFont="1" applyBorder="1" applyAlignment="1">
      <alignment vertical="center" wrapText="1"/>
    </xf>
    <xf numFmtId="3" fontId="53" fillId="3" borderId="1" xfId="0" applyNumberFormat="1" applyFont="1" applyFill="1" applyBorder="1" applyAlignment="1">
      <alignment horizontal="right" vertical="center" wrapText="1"/>
    </xf>
    <xf numFmtId="0" fontId="81" fillId="3" borderId="1" xfId="0" applyFont="1" applyFill="1" applyBorder="1" applyAlignment="1">
      <alignment vertical="center" wrapText="1"/>
    </xf>
    <xf numFmtId="168" fontId="82" fillId="3" borderId="4" xfId="0" applyNumberFormat="1" applyFont="1" applyFill="1" applyBorder="1" applyAlignment="1">
      <alignment horizontal="center" vertical="center" wrapText="1"/>
    </xf>
    <xf numFmtId="168" fontId="82" fillId="3" borderId="5" xfId="0" applyNumberFormat="1" applyFont="1" applyFill="1" applyBorder="1" applyAlignment="1">
      <alignment horizontal="center" vertical="center" wrapText="1"/>
    </xf>
    <xf numFmtId="168" fontId="82" fillId="3" borderId="3" xfId="0" applyNumberFormat="1" applyFont="1" applyFill="1" applyBorder="1" applyAlignment="1">
      <alignment horizontal="center" vertical="center" wrapText="1"/>
    </xf>
    <xf numFmtId="168" fontId="77" fillId="10" borderId="1" xfId="0" applyNumberFormat="1" applyFont="1" applyFill="1" applyBorder="1" applyAlignment="1">
      <alignment horizontal="right"/>
    </xf>
    <xf numFmtId="168" fontId="5" fillId="3" borderId="4" xfId="0" applyNumberFormat="1" applyFont="1" applyFill="1" applyBorder="1" applyAlignment="1">
      <alignment horizontal="center" vertical="center" wrapText="1"/>
    </xf>
    <xf numFmtId="168" fontId="5" fillId="3" borderId="5" xfId="0" applyNumberFormat="1" applyFont="1" applyFill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horizontal="center" vertical="center" wrapText="1"/>
    </xf>
  </cellXfs>
  <cellStyles count="9">
    <cellStyle name="Euro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illares 4" xfId="8" xr:uid="{00000000-0005-0000-0000-000004000000}"/>
    <cellStyle name="Normal" xfId="0" builtinId="0"/>
    <cellStyle name="Normal 2" xfId="5" xr:uid="{00000000-0005-0000-0000-000006000000}"/>
    <cellStyle name="Normal 5" xfId="6" xr:uid="{00000000-0005-0000-0000-000007000000}"/>
    <cellStyle name="Normal 6" xfId="7" xr:uid="{00000000-0005-0000-0000-000008000000}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95249</xdr:colOff>
      <xdr:row>5</xdr:row>
      <xdr:rowOff>285751</xdr:rowOff>
    </xdr:from>
    <xdr:to>
      <xdr:col>38</xdr:col>
      <xdr:colOff>653144</xdr:colOff>
      <xdr:row>31</xdr:row>
      <xdr:rowOff>99696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85649" y="4038601"/>
          <a:ext cx="7415895" cy="407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439834</xdr:rowOff>
    </xdr:from>
    <xdr:to>
      <xdr:col>4</xdr:col>
      <xdr:colOff>581025</xdr:colOff>
      <xdr:row>1</xdr:row>
      <xdr:rowOff>1990726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39859"/>
          <a:ext cx="5857875" cy="155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1390650</xdr:colOff>
      <xdr:row>0</xdr:row>
      <xdr:rowOff>133351</xdr:rowOff>
    </xdr:from>
    <xdr:to>
      <xdr:col>7</xdr:col>
      <xdr:colOff>704849</xdr:colOff>
      <xdr:row>1</xdr:row>
      <xdr:rowOff>2419350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33351"/>
          <a:ext cx="3467099" cy="2486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94"/>
  <sheetViews>
    <sheetView tabSelected="1" topLeftCell="O1" workbookViewId="0">
      <selection activeCell="Q85" sqref="Q85"/>
    </sheetView>
  </sheetViews>
  <sheetFormatPr baseColWidth="10" defaultRowHeight="18" x14ac:dyDescent="0.25"/>
  <cols>
    <col min="1" max="1" width="9.7109375" bestFit="1" customWidth="1"/>
    <col min="2" max="2" width="10" style="159" customWidth="1"/>
    <col min="3" max="3" width="13.5703125" style="8" customWidth="1"/>
    <col min="4" max="4" width="65.5703125" style="1" customWidth="1"/>
    <col min="5" max="5" width="10.85546875" style="1" bestFit="1" customWidth="1"/>
    <col min="6" max="6" width="38.5703125" style="239" bestFit="1" customWidth="1"/>
    <col min="7" max="7" width="23.7109375" style="21" customWidth="1"/>
    <col min="8" max="8" width="22.42578125" style="17" customWidth="1"/>
    <col min="9" max="9" width="22.140625" style="2" customWidth="1"/>
    <col min="10" max="10" width="20.7109375" style="2" customWidth="1"/>
    <col min="11" max="12" width="22.42578125" style="2" customWidth="1"/>
    <col min="13" max="13" width="21.7109375" style="2" customWidth="1"/>
    <col min="14" max="14" width="22.42578125" style="2" customWidth="1"/>
    <col min="15" max="15" width="21.7109375" customWidth="1"/>
    <col min="16" max="18" width="22.42578125" customWidth="1"/>
    <col min="19" max="19" width="24.28515625" style="18" bestFit="1" customWidth="1"/>
    <col min="20" max="20" width="21.42578125" style="18" bestFit="1" customWidth="1"/>
    <col min="21" max="21" width="24.5703125" style="222" customWidth="1"/>
    <col min="25" max="25" width="14.85546875" bestFit="1" customWidth="1"/>
    <col min="26" max="26" width="14.140625" bestFit="1" customWidth="1"/>
  </cols>
  <sheetData>
    <row r="1" spans="1:27" ht="15.75" customHeight="1" x14ac:dyDescent="0.25">
      <c r="D1" s="8"/>
      <c r="E1"/>
      <c r="F1" s="235"/>
      <c r="G1"/>
      <c r="H1"/>
      <c r="I1"/>
      <c r="J1"/>
      <c r="K1"/>
      <c r="L1"/>
      <c r="M1"/>
      <c r="N1"/>
      <c r="S1"/>
      <c r="T1"/>
    </row>
    <row r="2" spans="1:27" ht="203.25" customHeight="1" x14ac:dyDescent="0.25">
      <c r="D2" s="8"/>
      <c r="E2"/>
      <c r="F2" s="235"/>
      <c r="G2"/>
      <c r="H2"/>
      <c r="I2"/>
      <c r="J2"/>
      <c r="K2"/>
      <c r="L2"/>
      <c r="M2"/>
      <c r="N2"/>
      <c r="S2"/>
      <c r="T2"/>
    </row>
    <row r="3" spans="1:27" ht="20.25" x14ac:dyDescent="0.3">
      <c r="A3" s="284" t="s">
        <v>200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/>
    </row>
    <row r="4" spans="1:27" ht="25.5" customHeight="1" x14ac:dyDescent="0.35">
      <c r="A4" s="285" t="s">
        <v>305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</row>
    <row r="5" spans="1:27" ht="30.75" customHeight="1" x14ac:dyDescent="0.35">
      <c r="A5" s="285" t="s">
        <v>348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</row>
    <row r="6" spans="1:27" s="7" customFormat="1" ht="44.25" customHeight="1" x14ac:dyDescent="0.2">
      <c r="A6" s="224" t="s">
        <v>15</v>
      </c>
      <c r="B6" s="224" t="s">
        <v>12</v>
      </c>
      <c r="C6" s="245" t="s">
        <v>13</v>
      </c>
      <c r="D6" s="224" t="s">
        <v>14</v>
      </c>
      <c r="E6" s="224" t="s">
        <v>16</v>
      </c>
      <c r="F6" s="236" t="s">
        <v>17</v>
      </c>
      <c r="G6" s="225" t="s">
        <v>0</v>
      </c>
      <c r="H6" s="226" t="s">
        <v>1</v>
      </c>
      <c r="I6" s="226" t="s">
        <v>2</v>
      </c>
      <c r="J6" s="226" t="s">
        <v>3</v>
      </c>
      <c r="K6" s="226" t="s">
        <v>4</v>
      </c>
      <c r="L6" s="226" t="s">
        <v>5</v>
      </c>
      <c r="M6" s="226" t="s">
        <v>6</v>
      </c>
      <c r="N6" s="226" t="s">
        <v>7</v>
      </c>
      <c r="O6" s="226" t="s">
        <v>8</v>
      </c>
      <c r="P6" s="226" t="s">
        <v>9</v>
      </c>
      <c r="Q6" s="226" t="s">
        <v>10</v>
      </c>
      <c r="R6" s="226" t="s">
        <v>11</v>
      </c>
      <c r="S6" s="224" t="s">
        <v>23</v>
      </c>
      <c r="T6" s="224" t="s">
        <v>349</v>
      </c>
      <c r="U6" s="227" t="s">
        <v>22</v>
      </c>
      <c r="V6" s="246"/>
    </row>
    <row r="7" spans="1:27" s="231" customFormat="1" ht="21.95" customHeight="1" x14ac:dyDescent="0.25">
      <c r="A7" s="286">
        <v>1</v>
      </c>
      <c r="B7" s="283"/>
      <c r="C7" s="287">
        <v>625086</v>
      </c>
      <c r="D7" s="288" t="s">
        <v>306</v>
      </c>
      <c r="E7" s="252">
        <v>111</v>
      </c>
      <c r="F7" s="253" t="s">
        <v>18</v>
      </c>
      <c r="G7" s="248">
        <v>2500000</v>
      </c>
      <c r="H7" s="248">
        <v>2500000</v>
      </c>
      <c r="I7" s="248">
        <v>2500000</v>
      </c>
      <c r="J7" s="248">
        <v>2500000</v>
      </c>
      <c r="K7" s="248">
        <v>2500000</v>
      </c>
      <c r="L7" s="248">
        <v>2500000</v>
      </c>
      <c r="M7" s="248">
        <v>2500000</v>
      </c>
      <c r="N7" s="248">
        <v>2500000</v>
      </c>
      <c r="O7" s="248">
        <v>2500000</v>
      </c>
      <c r="P7" s="248">
        <v>2500000</v>
      </c>
      <c r="Q7" s="248">
        <v>2500000</v>
      </c>
      <c r="R7" s="248">
        <v>2500000</v>
      </c>
      <c r="S7" s="248">
        <f>SUM(G7:R7)</f>
        <v>30000000</v>
      </c>
      <c r="T7" s="249">
        <v>2500000</v>
      </c>
      <c r="U7" s="250">
        <f>+T7+S7</f>
        <v>32500000</v>
      </c>
      <c r="V7" s="234"/>
      <c r="W7" s="232"/>
      <c r="Y7" s="233"/>
    </row>
    <row r="8" spans="1:27" s="231" customFormat="1" ht="21.95" customHeight="1" x14ac:dyDescent="0.25">
      <c r="A8" s="286"/>
      <c r="B8" s="283"/>
      <c r="C8" s="287"/>
      <c r="D8" s="288"/>
      <c r="E8" s="252">
        <v>113</v>
      </c>
      <c r="F8" s="253" t="s">
        <v>19</v>
      </c>
      <c r="G8" s="248">
        <v>1500000</v>
      </c>
      <c r="H8" s="248">
        <v>1500000</v>
      </c>
      <c r="I8" s="248">
        <v>1500000</v>
      </c>
      <c r="J8" s="248">
        <v>1500000</v>
      </c>
      <c r="K8" s="248">
        <v>1500000</v>
      </c>
      <c r="L8" s="248">
        <v>1500000</v>
      </c>
      <c r="M8" s="248">
        <v>1500000</v>
      </c>
      <c r="N8" s="248">
        <v>1500000</v>
      </c>
      <c r="O8" s="248">
        <v>1500000</v>
      </c>
      <c r="P8" s="248">
        <v>1500000</v>
      </c>
      <c r="Q8" s="248">
        <v>1500000</v>
      </c>
      <c r="R8" s="248">
        <v>1500000</v>
      </c>
      <c r="S8" s="248">
        <f>SUM(G8:R8)</f>
        <v>18000000</v>
      </c>
      <c r="T8" s="249">
        <v>1500000</v>
      </c>
      <c r="U8" s="250">
        <f>+T8+S8</f>
        <v>19500000</v>
      </c>
      <c r="V8" s="234"/>
      <c r="W8" s="232"/>
      <c r="Y8" s="233"/>
      <c r="AA8" s="232"/>
    </row>
    <row r="9" spans="1:27" s="231" customFormat="1" ht="21.95" customHeight="1" x14ac:dyDescent="0.25">
      <c r="A9" s="286"/>
      <c r="B9" s="283"/>
      <c r="C9" s="287"/>
      <c r="D9" s="288"/>
      <c r="E9" s="252">
        <v>133</v>
      </c>
      <c r="F9" s="253" t="s">
        <v>21</v>
      </c>
      <c r="G9" s="248" t="s">
        <v>304</v>
      </c>
      <c r="H9" s="248" t="s">
        <v>304</v>
      </c>
      <c r="I9" s="248" t="s">
        <v>304</v>
      </c>
      <c r="J9" s="248" t="s">
        <v>304</v>
      </c>
      <c r="K9" s="248" t="s">
        <v>304</v>
      </c>
      <c r="L9" s="248" t="s">
        <v>304</v>
      </c>
      <c r="M9" s="248" t="s">
        <v>304</v>
      </c>
      <c r="N9" s="248" t="s">
        <v>304</v>
      </c>
      <c r="O9" s="248" t="s">
        <v>304</v>
      </c>
      <c r="P9" s="248" t="s">
        <v>304</v>
      </c>
      <c r="Q9" s="248" t="s">
        <v>304</v>
      </c>
      <c r="R9" s="248" t="s">
        <v>304</v>
      </c>
      <c r="S9" s="248" t="s">
        <v>304</v>
      </c>
      <c r="T9" s="254" t="s">
        <v>304</v>
      </c>
      <c r="U9" s="250"/>
      <c r="V9" s="234"/>
      <c r="W9" s="232"/>
    </row>
    <row r="10" spans="1:27" s="231" customFormat="1" ht="21.95" customHeight="1" x14ac:dyDescent="0.25">
      <c r="A10" s="286"/>
      <c r="B10" s="283"/>
      <c r="C10" s="287"/>
      <c r="D10" s="288"/>
      <c r="E10" s="252">
        <v>232</v>
      </c>
      <c r="F10" s="253" t="s">
        <v>20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9">
        <v>0</v>
      </c>
      <c r="U10" s="250"/>
      <c r="V10" s="234"/>
      <c r="W10" s="232"/>
      <c r="Y10" s="233"/>
    </row>
    <row r="11" spans="1:27" s="231" customFormat="1" ht="21.95" customHeight="1" x14ac:dyDescent="0.25">
      <c r="A11" s="279">
        <v>2</v>
      </c>
      <c r="B11" s="280"/>
      <c r="C11" s="281">
        <v>4724947</v>
      </c>
      <c r="D11" s="282" t="s">
        <v>311</v>
      </c>
      <c r="E11" s="252">
        <v>111</v>
      </c>
      <c r="F11" s="253" t="s">
        <v>18</v>
      </c>
      <c r="G11" s="248">
        <v>1500000</v>
      </c>
      <c r="H11" s="248">
        <v>1500000</v>
      </c>
      <c r="I11" s="248">
        <v>1500000</v>
      </c>
      <c r="J11" s="248">
        <v>1500000</v>
      </c>
      <c r="K11" s="248">
        <v>1500000</v>
      </c>
      <c r="L11" s="248">
        <v>1500000</v>
      </c>
      <c r="M11" s="248">
        <v>1500000</v>
      </c>
      <c r="N11" s="248">
        <v>1500000</v>
      </c>
      <c r="O11" s="248">
        <v>1500000</v>
      </c>
      <c r="P11" s="248">
        <v>1500000</v>
      </c>
      <c r="Q11" s="248">
        <v>1500000</v>
      </c>
      <c r="R11" s="248">
        <v>1500000</v>
      </c>
      <c r="S11" s="248">
        <v>18000000</v>
      </c>
      <c r="T11" s="249">
        <v>1500000</v>
      </c>
      <c r="U11" s="250">
        <v>19500000</v>
      </c>
      <c r="V11" s="255"/>
      <c r="W11" s="232"/>
    </row>
    <row r="12" spans="1:27" s="231" customFormat="1" ht="21.95" customHeight="1" x14ac:dyDescent="0.25">
      <c r="A12" s="279"/>
      <c r="B12" s="280"/>
      <c r="C12" s="281"/>
      <c r="D12" s="282"/>
      <c r="E12" s="252">
        <v>133</v>
      </c>
      <c r="F12" s="253" t="str">
        <f>+F15</f>
        <v>Bonif. por Responsabilidad en el Cargo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9"/>
      <c r="U12" s="250"/>
      <c r="V12" s="255"/>
      <c r="W12" s="232"/>
    </row>
    <row r="13" spans="1:27" s="231" customFormat="1" ht="21.95" customHeight="1" x14ac:dyDescent="0.25">
      <c r="A13" s="279"/>
      <c r="B13" s="280"/>
      <c r="C13" s="281"/>
      <c r="D13" s="282"/>
      <c r="E13" s="252">
        <v>232</v>
      </c>
      <c r="F13" s="253" t="s">
        <v>20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9">
        <v>0</v>
      </c>
      <c r="U13" s="250"/>
      <c r="V13" s="234"/>
      <c r="W13" s="232"/>
    </row>
    <row r="14" spans="1:27" s="231" customFormat="1" ht="21.95" customHeight="1" x14ac:dyDescent="0.25">
      <c r="A14" s="279">
        <v>3</v>
      </c>
      <c r="B14" s="283"/>
      <c r="C14" s="291">
        <v>5581489</v>
      </c>
      <c r="D14" s="282" t="s">
        <v>312</v>
      </c>
      <c r="E14" s="252">
        <v>111</v>
      </c>
      <c r="F14" s="253" t="s">
        <v>18</v>
      </c>
      <c r="G14" s="248">
        <v>2000000</v>
      </c>
      <c r="H14" s="248">
        <v>2000000</v>
      </c>
      <c r="I14" s="248">
        <v>2000000</v>
      </c>
      <c r="J14" s="248">
        <v>2000000</v>
      </c>
      <c r="K14" s="248">
        <v>2000000</v>
      </c>
      <c r="L14" s="248">
        <v>2000000</v>
      </c>
      <c r="M14" s="248">
        <v>2000000</v>
      </c>
      <c r="N14" s="248">
        <v>2000000</v>
      </c>
      <c r="O14" s="248">
        <v>2000000</v>
      </c>
      <c r="P14" s="248">
        <v>2000000</v>
      </c>
      <c r="Q14" s="248">
        <v>2000000</v>
      </c>
      <c r="R14" s="248">
        <v>2000000</v>
      </c>
      <c r="S14" s="248">
        <v>24000000</v>
      </c>
      <c r="T14" s="249">
        <v>2000000</v>
      </c>
      <c r="U14" s="250">
        <v>26000000</v>
      </c>
      <c r="V14" s="234"/>
      <c r="W14" s="232"/>
    </row>
    <row r="15" spans="1:27" s="231" customFormat="1" ht="21.95" customHeight="1" x14ac:dyDescent="0.25">
      <c r="A15" s="279"/>
      <c r="B15" s="283"/>
      <c r="C15" s="291"/>
      <c r="D15" s="282"/>
      <c r="E15" s="252">
        <v>133</v>
      </c>
      <c r="F15" s="253" t="s">
        <v>21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/>
      <c r="N15" s="248"/>
      <c r="O15" s="248"/>
      <c r="P15" s="248"/>
      <c r="Q15" s="248">
        <v>0</v>
      </c>
      <c r="R15" s="248">
        <v>0</v>
      </c>
      <c r="S15" s="248"/>
      <c r="T15" s="249"/>
      <c r="U15" s="250"/>
      <c r="V15" s="234"/>
      <c r="W15" s="232"/>
    </row>
    <row r="16" spans="1:27" s="231" customFormat="1" ht="21.95" customHeight="1" x14ac:dyDescent="0.25">
      <c r="A16" s="279"/>
      <c r="B16" s="283"/>
      <c r="C16" s="291"/>
      <c r="D16" s="282"/>
      <c r="E16" s="252">
        <v>232</v>
      </c>
      <c r="F16" s="253" t="s">
        <v>20</v>
      </c>
      <c r="G16" s="248">
        <v>0</v>
      </c>
      <c r="H16" s="248">
        <v>0</v>
      </c>
      <c r="I16" s="248">
        <v>0</v>
      </c>
      <c r="J16" s="248">
        <v>0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9">
        <v>0</v>
      </c>
      <c r="U16" s="250"/>
      <c r="V16" s="234"/>
      <c r="W16" s="232"/>
    </row>
    <row r="17" spans="1:25" s="231" customFormat="1" ht="21.95" customHeight="1" x14ac:dyDescent="0.25">
      <c r="A17" s="304">
        <v>4</v>
      </c>
      <c r="B17" s="283"/>
      <c r="C17" s="287">
        <v>2522681</v>
      </c>
      <c r="D17" s="290" t="s">
        <v>308</v>
      </c>
      <c r="E17" s="252">
        <v>111</v>
      </c>
      <c r="F17" s="253" t="s">
        <v>18</v>
      </c>
      <c r="G17" s="248">
        <v>1500000</v>
      </c>
      <c r="H17" s="248">
        <v>1500000</v>
      </c>
      <c r="I17" s="248">
        <v>1500000</v>
      </c>
      <c r="J17" s="248">
        <v>1500000</v>
      </c>
      <c r="K17" s="248">
        <v>1500000</v>
      </c>
      <c r="L17" s="248">
        <v>1500000</v>
      </c>
      <c r="M17" s="248">
        <v>1500000</v>
      </c>
      <c r="N17" s="248">
        <v>1500000</v>
      </c>
      <c r="O17" s="248">
        <v>1500000</v>
      </c>
      <c r="P17" s="248">
        <v>1500000</v>
      </c>
      <c r="Q17" s="248">
        <v>1500000</v>
      </c>
      <c r="R17" s="248">
        <v>1500000</v>
      </c>
      <c r="S17" s="248">
        <f>SUM(G17:R17)</f>
        <v>18000000</v>
      </c>
      <c r="T17" s="249">
        <v>1500000</v>
      </c>
      <c r="U17" s="250">
        <f>+T17+S17</f>
        <v>19500000</v>
      </c>
      <c r="V17" s="234"/>
      <c r="W17" s="232"/>
    </row>
    <row r="18" spans="1:25" s="231" customFormat="1" ht="21.95" customHeight="1" x14ac:dyDescent="0.25">
      <c r="A18" s="305"/>
      <c r="B18" s="283"/>
      <c r="C18" s="287"/>
      <c r="D18" s="290"/>
      <c r="E18" s="252">
        <v>133</v>
      </c>
      <c r="F18" s="253" t="s">
        <v>21</v>
      </c>
      <c r="G18" s="248" t="s">
        <v>304</v>
      </c>
      <c r="H18" s="248" t="s">
        <v>304</v>
      </c>
      <c r="I18" s="248" t="s">
        <v>304</v>
      </c>
      <c r="J18" s="248" t="s">
        <v>304</v>
      </c>
      <c r="K18" s="248" t="s">
        <v>304</v>
      </c>
      <c r="L18" s="248" t="s">
        <v>304</v>
      </c>
      <c r="M18" s="248" t="s">
        <v>304</v>
      </c>
      <c r="N18" s="248" t="s">
        <v>304</v>
      </c>
      <c r="O18" s="248" t="s">
        <v>304</v>
      </c>
      <c r="P18" s="248" t="s">
        <v>304</v>
      </c>
      <c r="Q18" s="248" t="s">
        <v>304</v>
      </c>
      <c r="R18" s="248" t="s">
        <v>304</v>
      </c>
      <c r="S18" s="248">
        <v>0</v>
      </c>
      <c r="T18" s="249">
        <v>0</v>
      </c>
      <c r="U18" s="250"/>
      <c r="V18" s="234"/>
      <c r="W18" s="232"/>
    </row>
    <row r="19" spans="1:25" s="231" customFormat="1" ht="21.95" customHeight="1" x14ac:dyDescent="0.25">
      <c r="A19" s="306"/>
      <c r="B19" s="283"/>
      <c r="C19" s="287"/>
      <c r="D19" s="290"/>
      <c r="E19" s="252">
        <v>232</v>
      </c>
      <c r="F19" s="253" t="s">
        <v>20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9">
        <v>0</v>
      </c>
      <c r="U19" s="250"/>
      <c r="V19" s="234"/>
      <c r="W19" s="232"/>
    </row>
    <row r="20" spans="1:25" s="231" customFormat="1" ht="21.95" customHeight="1" x14ac:dyDescent="0.25">
      <c r="A20" s="279">
        <v>5</v>
      </c>
      <c r="B20" s="280"/>
      <c r="C20" s="289">
        <v>5350251</v>
      </c>
      <c r="D20" s="290" t="s">
        <v>309</v>
      </c>
      <c r="E20" s="252">
        <v>111</v>
      </c>
      <c r="F20" s="253" t="s">
        <v>18</v>
      </c>
      <c r="G20" s="248">
        <v>1500000</v>
      </c>
      <c r="H20" s="248">
        <v>1500000</v>
      </c>
      <c r="I20" s="248">
        <v>1500000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f>SUM(G20:R20)</f>
        <v>4500000</v>
      </c>
      <c r="T20" s="249">
        <v>375000</v>
      </c>
      <c r="U20" s="250">
        <f>+T20+S20</f>
        <v>4875000</v>
      </c>
      <c r="V20" s="234"/>
      <c r="W20" s="232"/>
      <c r="Y20" s="233"/>
    </row>
    <row r="21" spans="1:25" s="231" customFormat="1" ht="21.95" customHeight="1" x14ac:dyDescent="0.25">
      <c r="A21" s="279"/>
      <c r="B21" s="280"/>
      <c r="C21" s="289"/>
      <c r="D21" s="290"/>
      <c r="E21" s="252">
        <f>+E18</f>
        <v>133</v>
      </c>
      <c r="F21" s="253" t="str">
        <f>+F18</f>
        <v>Bonif. por Responsabilidad en el Cargo</v>
      </c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9"/>
      <c r="U21" s="250"/>
      <c r="V21" s="234"/>
      <c r="W21" s="232"/>
      <c r="Y21" s="233"/>
    </row>
    <row r="22" spans="1:25" s="231" customFormat="1" ht="21.95" customHeight="1" x14ac:dyDescent="0.25">
      <c r="A22" s="279"/>
      <c r="B22" s="280"/>
      <c r="C22" s="289"/>
      <c r="D22" s="290"/>
      <c r="E22" s="252">
        <v>232</v>
      </c>
      <c r="F22" s="253" t="s">
        <v>20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9">
        <v>0</v>
      </c>
      <c r="U22" s="250"/>
      <c r="V22" s="234"/>
      <c r="W22" s="232"/>
    </row>
    <row r="23" spans="1:25" s="231" customFormat="1" ht="15.75" x14ac:dyDescent="0.25">
      <c r="A23" s="279">
        <v>6</v>
      </c>
      <c r="B23" s="280"/>
      <c r="C23" s="291">
        <v>2438065</v>
      </c>
      <c r="D23" s="282" t="s">
        <v>310</v>
      </c>
      <c r="E23" s="252">
        <f>+E20</f>
        <v>111</v>
      </c>
      <c r="F23" s="253" t="s">
        <v>18</v>
      </c>
      <c r="G23" s="248">
        <v>1500000</v>
      </c>
      <c r="H23" s="248">
        <v>1500000</v>
      </c>
      <c r="I23" s="248">
        <v>1500000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f>SUM(G23:R23)</f>
        <v>4500000</v>
      </c>
      <c r="T23" s="249">
        <v>375000</v>
      </c>
      <c r="U23" s="250">
        <f>+T23+S23</f>
        <v>4875000</v>
      </c>
      <c r="V23" s="234"/>
      <c r="W23" s="232"/>
    </row>
    <row r="24" spans="1:25" s="231" customFormat="1" ht="21.95" customHeight="1" x14ac:dyDescent="0.25">
      <c r="A24" s="279"/>
      <c r="B24" s="280"/>
      <c r="C24" s="291"/>
      <c r="D24" s="282"/>
      <c r="E24" s="252">
        <f>+E21</f>
        <v>133</v>
      </c>
      <c r="F24" s="253" t="str">
        <f>+F21</f>
        <v>Bonif. por Responsabilidad en el Cargo</v>
      </c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9"/>
      <c r="U24" s="250"/>
      <c r="V24" s="234"/>
      <c r="W24" s="232"/>
    </row>
    <row r="25" spans="1:25" s="231" customFormat="1" ht="21.95" customHeight="1" x14ac:dyDescent="0.25">
      <c r="A25" s="279"/>
      <c r="B25" s="280"/>
      <c r="C25" s="291"/>
      <c r="D25" s="282"/>
      <c r="E25" s="252">
        <f>+E22</f>
        <v>232</v>
      </c>
      <c r="F25" s="253" t="str">
        <f>+F22</f>
        <v>Viáticos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9">
        <v>0</v>
      </c>
      <c r="U25" s="250"/>
      <c r="V25" s="234"/>
      <c r="W25" s="232"/>
    </row>
    <row r="26" spans="1:25" s="231" customFormat="1" ht="21.75" customHeight="1" x14ac:dyDescent="0.25">
      <c r="A26" s="279">
        <v>7</v>
      </c>
      <c r="B26" s="280"/>
      <c r="C26" s="289">
        <v>4164199</v>
      </c>
      <c r="D26" s="290" t="s">
        <v>307</v>
      </c>
      <c r="E26" s="252">
        <v>111</v>
      </c>
      <c r="F26" s="253" t="s">
        <v>18</v>
      </c>
      <c r="G26" s="248">
        <v>1500000</v>
      </c>
      <c r="H26" s="248">
        <v>1500000</v>
      </c>
      <c r="I26" s="248">
        <v>1500000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f>SUM(G26:R26)</f>
        <v>4500000</v>
      </c>
      <c r="T26" s="249">
        <v>375000</v>
      </c>
      <c r="U26" s="250">
        <f>+T26+S26</f>
        <v>4875000</v>
      </c>
      <c r="V26" s="234"/>
      <c r="W26" s="232"/>
    </row>
    <row r="27" spans="1:25" s="231" customFormat="1" ht="21.95" customHeight="1" x14ac:dyDescent="0.25">
      <c r="A27" s="279"/>
      <c r="B27" s="280"/>
      <c r="C27" s="289"/>
      <c r="D27" s="290"/>
      <c r="E27" s="252">
        <v>133</v>
      </c>
      <c r="F27" s="253" t="s">
        <v>21</v>
      </c>
      <c r="G27" s="248" t="s">
        <v>304</v>
      </c>
      <c r="H27" s="248" t="s">
        <v>304</v>
      </c>
      <c r="I27" s="248" t="s">
        <v>304</v>
      </c>
      <c r="J27" s="248" t="s">
        <v>304</v>
      </c>
      <c r="K27" s="248" t="s">
        <v>304</v>
      </c>
      <c r="L27" s="248" t="s">
        <v>304</v>
      </c>
      <c r="M27" s="248" t="s">
        <v>304</v>
      </c>
      <c r="N27" s="248" t="s">
        <v>304</v>
      </c>
      <c r="O27" s="248" t="s">
        <v>304</v>
      </c>
      <c r="P27" s="248" t="s">
        <v>304</v>
      </c>
      <c r="Q27" s="248" t="s">
        <v>304</v>
      </c>
      <c r="R27" s="248" t="s">
        <v>304</v>
      </c>
      <c r="S27" s="248">
        <v>0</v>
      </c>
      <c r="T27" s="249">
        <v>0</v>
      </c>
      <c r="U27" s="250"/>
      <c r="V27" s="234"/>
      <c r="W27" s="232"/>
    </row>
    <row r="28" spans="1:25" s="231" customFormat="1" ht="21.95" customHeight="1" x14ac:dyDescent="0.25">
      <c r="A28" s="279"/>
      <c r="B28" s="280"/>
      <c r="C28" s="289"/>
      <c r="D28" s="290"/>
      <c r="E28" s="252">
        <v>232</v>
      </c>
      <c r="F28" s="253" t="s">
        <v>20</v>
      </c>
      <c r="G28" s="248">
        <v>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9">
        <v>0</v>
      </c>
      <c r="U28" s="250"/>
      <c r="V28" s="234"/>
      <c r="W28" s="232"/>
    </row>
    <row r="29" spans="1:25" s="231" customFormat="1" ht="21.95" customHeight="1" x14ac:dyDescent="0.25">
      <c r="A29" s="259">
        <v>8</v>
      </c>
      <c r="B29" s="260"/>
      <c r="C29" s="261">
        <v>5583589</v>
      </c>
      <c r="D29" s="262" t="s">
        <v>313</v>
      </c>
      <c r="E29" s="263">
        <v>144</v>
      </c>
      <c r="F29" s="264" t="s">
        <v>24</v>
      </c>
      <c r="G29" s="265">
        <v>1500000</v>
      </c>
      <c r="H29" s="265">
        <v>1500000</v>
      </c>
      <c r="I29" s="265">
        <v>1500000</v>
      </c>
      <c r="J29" s="265">
        <v>1500000</v>
      </c>
      <c r="K29" s="265">
        <v>1500000</v>
      </c>
      <c r="L29" s="265">
        <v>1500000</v>
      </c>
      <c r="M29" s="265">
        <v>1500000</v>
      </c>
      <c r="N29" s="265">
        <v>1500000</v>
      </c>
      <c r="O29" s="265">
        <v>1500000</v>
      </c>
      <c r="P29" s="265">
        <v>1500000</v>
      </c>
      <c r="Q29" s="265">
        <v>1500000</v>
      </c>
      <c r="R29" s="265">
        <v>1500000</v>
      </c>
      <c r="S29" s="266">
        <v>18000000</v>
      </c>
      <c r="T29" s="267">
        <v>1500000</v>
      </c>
      <c r="U29" s="268">
        <f t="shared" ref="U29:U34" si="0">+T29+S29</f>
        <v>19500000</v>
      </c>
      <c r="V29" s="234"/>
      <c r="W29" s="232"/>
    </row>
    <row r="30" spans="1:25" s="234" customFormat="1" ht="21.95" customHeight="1" x14ac:dyDescent="0.25">
      <c r="A30" s="259">
        <v>9</v>
      </c>
      <c r="B30" s="260"/>
      <c r="C30" s="269">
        <v>4259758</v>
      </c>
      <c r="D30" s="262" t="s">
        <v>314</v>
      </c>
      <c r="E30" s="263">
        <v>144</v>
      </c>
      <c r="F30" s="264" t="s">
        <v>24</v>
      </c>
      <c r="G30" s="265">
        <v>1250000</v>
      </c>
      <c r="H30" s="265">
        <v>1250000</v>
      </c>
      <c r="I30" s="265">
        <v>1250000</v>
      </c>
      <c r="J30" s="265">
        <v>1250000</v>
      </c>
      <c r="K30" s="265">
        <v>1250000</v>
      </c>
      <c r="L30" s="265">
        <v>1250000</v>
      </c>
      <c r="M30" s="265">
        <v>1250000</v>
      </c>
      <c r="N30" s="265">
        <v>1250000</v>
      </c>
      <c r="O30" s="265">
        <v>1250000</v>
      </c>
      <c r="P30" s="265">
        <v>1250000</v>
      </c>
      <c r="Q30" s="265">
        <v>1250000</v>
      </c>
      <c r="R30" s="265">
        <v>1250000</v>
      </c>
      <c r="S30" s="266">
        <v>15000000</v>
      </c>
      <c r="T30" s="267">
        <v>1250000</v>
      </c>
      <c r="U30" s="268">
        <f t="shared" si="0"/>
        <v>16250000</v>
      </c>
      <c r="W30" s="243"/>
    </row>
    <row r="31" spans="1:25" s="234" customFormat="1" ht="21.95" customHeight="1" x14ac:dyDescent="0.25">
      <c r="A31" s="259">
        <v>10</v>
      </c>
      <c r="B31" s="260"/>
      <c r="C31" s="269">
        <v>3039592</v>
      </c>
      <c r="D31" s="262" t="s">
        <v>315</v>
      </c>
      <c r="E31" s="263">
        <v>144</v>
      </c>
      <c r="F31" s="264" t="s">
        <v>24</v>
      </c>
      <c r="G31" s="265">
        <v>1000000</v>
      </c>
      <c r="H31" s="265">
        <v>1000000</v>
      </c>
      <c r="I31" s="265">
        <v>1000000</v>
      </c>
      <c r="J31" s="265">
        <v>1000000</v>
      </c>
      <c r="K31" s="265">
        <v>1000000</v>
      </c>
      <c r="L31" s="265">
        <v>1000000</v>
      </c>
      <c r="M31" s="265">
        <v>1000000</v>
      </c>
      <c r="N31" s="265">
        <v>1000000</v>
      </c>
      <c r="O31" s="265">
        <v>1000000</v>
      </c>
      <c r="P31" s="265">
        <v>1000000</v>
      </c>
      <c r="Q31" s="265">
        <v>1000000</v>
      </c>
      <c r="R31" s="265">
        <v>1000000</v>
      </c>
      <c r="S31" s="266">
        <v>12000000</v>
      </c>
      <c r="T31" s="267">
        <v>1000000</v>
      </c>
      <c r="U31" s="268">
        <f t="shared" si="0"/>
        <v>13000000</v>
      </c>
      <c r="W31" s="243"/>
    </row>
    <row r="32" spans="1:25" s="234" customFormat="1" ht="21.95" customHeight="1" x14ac:dyDescent="0.25">
      <c r="A32" s="259">
        <v>11</v>
      </c>
      <c r="B32" s="260"/>
      <c r="C32" s="269">
        <v>2565715</v>
      </c>
      <c r="D32" s="262" t="s">
        <v>316</v>
      </c>
      <c r="E32" s="263">
        <v>144</v>
      </c>
      <c r="F32" s="264" t="s">
        <v>24</v>
      </c>
      <c r="G32" s="265">
        <v>800000</v>
      </c>
      <c r="H32" s="265">
        <v>800000</v>
      </c>
      <c r="I32" s="265">
        <v>800000</v>
      </c>
      <c r="J32" s="265">
        <v>800000</v>
      </c>
      <c r="K32" s="265">
        <v>800000</v>
      </c>
      <c r="L32" s="265">
        <v>800000</v>
      </c>
      <c r="M32" s="265">
        <v>800000</v>
      </c>
      <c r="N32" s="265">
        <v>800000</v>
      </c>
      <c r="O32" s="265">
        <v>800000</v>
      </c>
      <c r="P32" s="265">
        <v>800000</v>
      </c>
      <c r="Q32" s="265">
        <v>800000</v>
      </c>
      <c r="R32" s="265">
        <v>800000</v>
      </c>
      <c r="S32" s="266">
        <v>9600000</v>
      </c>
      <c r="T32" s="267">
        <v>800000</v>
      </c>
      <c r="U32" s="268">
        <f t="shared" si="0"/>
        <v>10400000</v>
      </c>
      <c r="W32" s="243"/>
    </row>
    <row r="33" spans="1:108" s="234" customFormat="1" ht="21.95" customHeight="1" x14ac:dyDescent="0.25">
      <c r="A33" s="259">
        <v>12</v>
      </c>
      <c r="B33" s="260"/>
      <c r="C33" s="261">
        <v>2540659</v>
      </c>
      <c r="D33" s="262" t="s">
        <v>317</v>
      </c>
      <c r="E33" s="263">
        <v>144</v>
      </c>
      <c r="F33" s="264" t="s">
        <v>24</v>
      </c>
      <c r="G33" s="270">
        <v>700000</v>
      </c>
      <c r="H33" s="270">
        <v>700000</v>
      </c>
      <c r="I33" s="270">
        <v>700000</v>
      </c>
      <c r="J33" s="270">
        <v>700000</v>
      </c>
      <c r="K33" s="270">
        <v>700000</v>
      </c>
      <c r="L33" s="270">
        <v>700000</v>
      </c>
      <c r="M33" s="270">
        <v>700000</v>
      </c>
      <c r="N33" s="270">
        <v>700000</v>
      </c>
      <c r="O33" s="270">
        <v>700000</v>
      </c>
      <c r="P33" s="270">
        <v>700000</v>
      </c>
      <c r="Q33" s="270">
        <v>700000</v>
      </c>
      <c r="R33" s="270">
        <v>700000</v>
      </c>
      <c r="S33" s="266">
        <f t="shared" ref="S33:S36" si="1">SUM(G33:R33)</f>
        <v>8400000</v>
      </c>
      <c r="T33" s="271">
        <v>700000</v>
      </c>
      <c r="U33" s="268">
        <f t="shared" si="0"/>
        <v>9100000</v>
      </c>
      <c r="W33" s="243"/>
    </row>
    <row r="34" spans="1:108" s="234" customFormat="1" ht="21.95" customHeight="1" x14ac:dyDescent="0.25">
      <c r="A34" s="259">
        <v>13</v>
      </c>
      <c r="B34" s="260"/>
      <c r="C34" s="269">
        <v>5768787</v>
      </c>
      <c r="D34" s="262" t="s">
        <v>318</v>
      </c>
      <c r="E34" s="263">
        <v>144</v>
      </c>
      <c r="F34" s="264" t="s">
        <v>24</v>
      </c>
      <c r="G34" s="265">
        <v>1000000</v>
      </c>
      <c r="H34" s="265">
        <v>1000000</v>
      </c>
      <c r="I34" s="265">
        <v>1000000</v>
      </c>
      <c r="J34" s="265">
        <v>1000000</v>
      </c>
      <c r="K34" s="265">
        <v>1000000</v>
      </c>
      <c r="L34" s="265">
        <v>1000000</v>
      </c>
      <c r="M34" s="265">
        <v>1000000</v>
      </c>
      <c r="N34" s="265">
        <v>1000000</v>
      </c>
      <c r="O34" s="265">
        <v>1000000</v>
      </c>
      <c r="P34" s="265">
        <v>1000000</v>
      </c>
      <c r="Q34" s="265">
        <v>1000000</v>
      </c>
      <c r="R34" s="265">
        <v>1000000</v>
      </c>
      <c r="S34" s="266">
        <f t="shared" si="1"/>
        <v>12000000</v>
      </c>
      <c r="T34" s="267">
        <v>1000000</v>
      </c>
      <c r="U34" s="268">
        <f t="shared" si="0"/>
        <v>13000000</v>
      </c>
      <c r="W34" s="243"/>
    </row>
    <row r="35" spans="1:108" s="234" customFormat="1" ht="21.95" customHeight="1" x14ac:dyDescent="0.25">
      <c r="A35" s="259">
        <v>14</v>
      </c>
      <c r="B35" s="260"/>
      <c r="C35" s="269">
        <v>5329567</v>
      </c>
      <c r="D35" s="262" t="s">
        <v>319</v>
      </c>
      <c r="E35" s="263">
        <v>144</v>
      </c>
      <c r="F35" s="264" t="s">
        <v>24</v>
      </c>
      <c r="G35" s="265">
        <v>900000</v>
      </c>
      <c r="H35" s="265">
        <v>900000</v>
      </c>
      <c r="I35" s="265">
        <v>900000</v>
      </c>
      <c r="J35" s="265">
        <v>900000</v>
      </c>
      <c r="K35" s="265">
        <v>900000</v>
      </c>
      <c r="L35" s="265">
        <v>900000</v>
      </c>
      <c r="M35" s="265">
        <v>0</v>
      </c>
      <c r="N35" s="265">
        <v>0</v>
      </c>
      <c r="O35" s="265">
        <v>0</v>
      </c>
      <c r="P35" s="265">
        <v>0</v>
      </c>
      <c r="Q35" s="265">
        <v>0</v>
      </c>
      <c r="R35" s="265">
        <v>0</v>
      </c>
      <c r="S35" s="266">
        <f t="shared" si="1"/>
        <v>5400000</v>
      </c>
      <c r="T35" s="267">
        <v>450000</v>
      </c>
      <c r="U35" s="268">
        <f t="shared" ref="U35:U36" si="2">+T35+S35</f>
        <v>5850000</v>
      </c>
      <c r="W35" s="243"/>
    </row>
    <row r="36" spans="1:108" s="234" customFormat="1" ht="21.95" customHeight="1" x14ac:dyDescent="0.25">
      <c r="A36" s="259">
        <v>15</v>
      </c>
      <c r="B36" s="260"/>
      <c r="C36" s="269">
        <v>3267860</v>
      </c>
      <c r="D36" s="262" t="s">
        <v>320</v>
      </c>
      <c r="E36" s="263">
        <v>144</v>
      </c>
      <c r="F36" s="264" t="s">
        <v>24</v>
      </c>
      <c r="G36" s="265">
        <v>900000</v>
      </c>
      <c r="H36" s="265">
        <v>900000</v>
      </c>
      <c r="I36" s="265">
        <v>900000</v>
      </c>
      <c r="J36" s="265">
        <v>900000</v>
      </c>
      <c r="K36" s="265">
        <v>900000</v>
      </c>
      <c r="L36" s="265">
        <v>900000</v>
      </c>
      <c r="M36" s="265">
        <v>900000</v>
      </c>
      <c r="N36" s="265">
        <v>900000</v>
      </c>
      <c r="O36" s="265">
        <v>900000</v>
      </c>
      <c r="P36" s="265">
        <v>900000</v>
      </c>
      <c r="Q36" s="265">
        <v>900000</v>
      </c>
      <c r="R36" s="265">
        <v>900000</v>
      </c>
      <c r="S36" s="266">
        <f t="shared" si="1"/>
        <v>10800000</v>
      </c>
      <c r="T36" s="267">
        <v>900000</v>
      </c>
      <c r="U36" s="268">
        <f t="shared" si="2"/>
        <v>11700000</v>
      </c>
      <c r="W36" s="243"/>
    </row>
    <row r="37" spans="1:108" s="234" customFormat="1" ht="21.95" customHeight="1" x14ac:dyDescent="0.25">
      <c r="A37" s="259">
        <v>16</v>
      </c>
      <c r="B37" s="260"/>
      <c r="C37" s="269">
        <v>5733489</v>
      </c>
      <c r="D37" s="262" t="s">
        <v>321</v>
      </c>
      <c r="E37" s="263">
        <v>144</v>
      </c>
      <c r="F37" s="264" t="s">
        <v>24</v>
      </c>
      <c r="G37" s="272">
        <v>700000</v>
      </c>
      <c r="H37" s="272">
        <v>700000</v>
      </c>
      <c r="I37" s="272">
        <v>700000</v>
      </c>
      <c r="J37" s="272">
        <v>700000</v>
      </c>
      <c r="K37" s="272">
        <v>700000</v>
      </c>
      <c r="L37" s="272">
        <v>700000</v>
      </c>
      <c r="M37" s="272">
        <v>700000</v>
      </c>
      <c r="N37" s="272">
        <v>700000</v>
      </c>
      <c r="O37" s="272">
        <v>700000</v>
      </c>
      <c r="P37" s="272">
        <v>700000</v>
      </c>
      <c r="Q37" s="272">
        <v>700000</v>
      </c>
      <c r="R37" s="272">
        <v>700000</v>
      </c>
      <c r="S37" s="266">
        <f>SUM(G37:R37)</f>
        <v>8400000</v>
      </c>
      <c r="T37" s="271">
        <v>700000</v>
      </c>
      <c r="U37" s="268">
        <f t="shared" ref="U37:U60" si="3">+T37+S37</f>
        <v>9100000</v>
      </c>
      <c r="W37" s="243"/>
    </row>
    <row r="38" spans="1:108" s="234" customFormat="1" ht="21.95" customHeight="1" x14ac:dyDescent="0.25">
      <c r="A38" s="259">
        <v>17</v>
      </c>
      <c r="B38" s="260"/>
      <c r="C38" s="269">
        <v>4385910</v>
      </c>
      <c r="D38" s="262" t="s">
        <v>322</v>
      </c>
      <c r="E38" s="263">
        <v>144</v>
      </c>
      <c r="F38" s="264" t="s">
        <v>24</v>
      </c>
      <c r="G38" s="272">
        <v>2200000</v>
      </c>
      <c r="H38" s="272">
        <v>2200000</v>
      </c>
      <c r="I38" s="272">
        <v>2200000</v>
      </c>
      <c r="J38" s="272">
        <v>2200000</v>
      </c>
      <c r="K38" s="272">
        <v>2200000</v>
      </c>
      <c r="L38" s="272">
        <v>2200000</v>
      </c>
      <c r="M38" s="272">
        <v>2200000</v>
      </c>
      <c r="N38" s="272">
        <v>2200000</v>
      </c>
      <c r="O38" s="272">
        <v>2200000</v>
      </c>
      <c r="P38" s="272">
        <v>2200000</v>
      </c>
      <c r="Q38" s="272">
        <v>2200000</v>
      </c>
      <c r="R38" s="272">
        <v>2200000</v>
      </c>
      <c r="S38" s="266">
        <f>SUM(G38:R38)</f>
        <v>26400000</v>
      </c>
      <c r="T38" s="271">
        <v>2200000</v>
      </c>
      <c r="U38" s="268">
        <f t="shared" si="3"/>
        <v>28600000</v>
      </c>
      <c r="W38" s="243"/>
    </row>
    <row r="39" spans="1:108" s="234" customFormat="1" ht="21.95" customHeight="1" x14ac:dyDescent="0.25">
      <c r="A39" s="259">
        <v>18</v>
      </c>
      <c r="B39" s="260"/>
      <c r="C39" s="261">
        <v>6108211</v>
      </c>
      <c r="D39" s="262" t="s">
        <v>323</v>
      </c>
      <c r="E39" s="263">
        <v>144</v>
      </c>
      <c r="F39" s="264" t="s">
        <v>24</v>
      </c>
      <c r="G39" s="272">
        <v>1200000</v>
      </c>
      <c r="H39" s="272">
        <v>1200000</v>
      </c>
      <c r="I39" s="272">
        <v>1200000</v>
      </c>
      <c r="J39" s="272">
        <v>1200000</v>
      </c>
      <c r="K39" s="272">
        <v>1200000</v>
      </c>
      <c r="L39" s="272">
        <v>1200000</v>
      </c>
      <c r="M39" s="272">
        <v>1200000</v>
      </c>
      <c r="N39" s="272">
        <v>1200000</v>
      </c>
      <c r="O39" s="272">
        <v>1200000</v>
      </c>
      <c r="P39" s="272">
        <v>1200000</v>
      </c>
      <c r="Q39" s="272">
        <v>1200000</v>
      </c>
      <c r="R39" s="272">
        <v>1200000</v>
      </c>
      <c r="S39" s="266">
        <v>14400000</v>
      </c>
      <c r="T39" s="271">
        <v>1200000</v>
      </c>
      <c r="U39" s="268">
        <f t="shared" si="3"/>
        <v>15600000</v>
      </c>
      <c r="W39" s="243"/>
    </row>
    <row r="40" spans="1:108" s="234" customFormat="1" ht="21.95" customHeight="1" x14ac:dyDescent="0.25">
      <c r="A40" s="259">
        <v>19</v>
      </c>
      <c r="B40" s="260"/>
      <c r="C40" s="261">
        <v>1305491</v>
      </c>
      <c r="D40" s="262" t="s">
        <v>324</v>
      </c>
      <c r="E40" s="263">
        <v>144</v>
      </c>
      <c r="F40" s="264" t="s">
        <v>24</v>
      </c>
      <c r="G40" s="272">
        <v>250000</v>
      </c>
      <c r="H40" s="272">
        <v>250000</v>
      </c>
      <c r="I40" s="272">
        <v>250000</v>
      </c>
      <c r="J40" s="272">
        <v>250000</v>
      </c>
      <c r="K40" s="272">
        <v>250000</v>
      </c>
      <c r="L40" s="272">
        <v>250000</v>
      </c>
      <c r="M40" s="272">
        <v>250000</v>
      </c>
      <c r="N40" s="272">
        <v>250000</v>
      </c>
      <c r="O40" s="272">
        <v>250000</v>
      </c>
      <c r="P40" s="272">
        <v>250000</v>
      </c>
      <c r="Q40" s="272">
        <v>250000</v>
      </c>
      <c r="R40" s="272">
        <v>250000</v>
      </c>
      <c r="S40" s="266">
        <f>SUM(G40:R40)</f>
        <v>3000000</v>
      </c>
      <c r="T40" s="271">
        <v>250000</v>
      </c>
      <c r="U40" s="268">
        <f t="shared" si="3"/>
        <v>3250000</v>
      </c>
      <c r="W40" s="243"/>
    </row>
    <row r="41" spans="1:108" s="234" customFormat="1" ht="21.95" customHeight="1" x14ac:dyDescent="0.25">
      <c r="A41" s="259">
        <v>20</v>
      </c>
      <c r="B41" s="260"/>
      <c r="C41" s="269">
        <v>2292784</v>
      </c>
      <c r="D41" s="262" t="s">
        <v>325</v>
      </c>
      <c r="E41" s="263">
        <v>144</v>
      </c>
      <c r="F41" s="264" t="s">
        <v>24</v>
      </c>
      <c r="G41" s="272">
        <v>2000000</v>
      </c>
      <c r="H41" s="272">
        <v>2000000</v>
      </c>
      <c r="I41" s="272">
        <v>2000000</v>
      </c>
      <c r="J41" s="272">
        <v>2000000</v>
      </c>
      <c r="K41" s="272">
        <v>2000000</v>
      </c>
      <c r="L41" s="272">
        <v>2000000</v>
      </c>
      <c r="M41" s="272">
        <v>2000000</v>
      </c>
      <c r="N41" s="272">
        <v>2000000</v>
      </c>
      <c r="O41" s="272">
        <v>2000000</v>
      </c>
      <c r="P41" s="272">
        <v>2000000</v>
      </c>
      <c r="Q41" s="272">
        <v>2000000</v>
      </c>
      <c r="R41" s="272">
        <v>2000000</v>
      </c>
      <c r="S41" s="266">
        <f>SUM(G41:R41)</f>
        <v>24000000</v>
      </c>
      <c r="T41" s="271">
        <v>2000000</v>
      </c>
      <c r="U41" s="268">
        <f t="shared" si="3"/>
        <v>26000000</v>
      </c>
      <c r="W41" s="243"/>
    </row>
    <row r="42" spans="1:108" s="234" customFormat="1" ht="21.95" customHeight="1" x14ac:dyDescent="0.25">
      <c r="A42" s="259">
        <v>21</v>
      </c>
      <c r="B42" s="260"/>
      <c r="C42" s="269">
        <v>7602614</v>
      </c>
      <c r="D42" s="262" t="s">
        <v>326</v>
      </c>
      <c r="E42" s="263">
        <v>144</v>
      </c>
      <c r="F42" s="264" t="s">
        <v>24</v>
      </c>
      <c r="G42" s="272">
        <v>1000000</v>
      </c>
      <c r="H42" s="272">
        <v>1000000</v>
      </c>
      <c r="I42" s="272">
        <v>1000000</v>
      </c>
      <c r="J42" s="272">
        <v>1000000</v>
      </c>
      <c r="K42" s="272">
        <v>1000000</v>
      </c>
      <c r="L42" s="272">
        <v>1000000</v>
      </c>
      <c r="M42" s="272">
        <v>1200000</v>
      </c>
      <c r="N42" s="272">
        <v>1200000</v>
      </c>
      <c r="O42" s="272">
        <v>1200000</v>
      </c>
      <c r="P42" s="272">
        <v>1200000</v>
      </c>
      <c r="Q42" s="272">
        <v>1200000</v>
      </c>
      <c r="R42" s="272">
        <v>1200000</v>
      </c>
      <c r="S42" s="266">
        <f>SUM(G42:R42)</f>
        <v>13200000</v>
      </c>
      <c r="T42" s="271">
        <v>1100000</v>
      </c>
      <c r="U42" s="268">
        <f t="shared" si="3"/>
        <v>14300000</v>
      </c>
      <c r="W42" s="243"/>
    </row>
    <row r="43" spans="1:108" s="234" customFormat="1" ht="21.95" customHeight="1" x14ac:dyDescent="0.25">
      <c r="A43" s="259">
        <v>22</v>
      </c>
      <c r="B43" s="260"/>
      <c r="C43" s="269">
        <v>682895</v>
      </c>
      <c r="D43" s="262" t="s">
        <v>327</v>
      </c>
      <c r="E43" s="263">
        <v>144</v>
      </c>
      <c r="F43" s="264" t="s">
        <v>24</v>
      </c>
      <c r="G43" s="272">
        <v>1800000</v>
      </c>
      <c r="H43" s="272">
        <v>1800000</v>
      </c>
      <c r="I43" s="272">
        <v>1800000</v>
      </c>
      <c r="J43" s="272">
        <v>1800000</v>
      </c>
      <c r="K43" s="272">
        <v>1800000</v>
      </c>
      <c r="L43" s="272">
        <v>1800000</v>
      </c>
      <c r="M43" s="272">
        <v>1800000</v>
      </c>
      <c r="N43" s="272">
        <v>1800000</v>
      </c>
      <c r="O43" s="272">
        <v>1800000</v>
      </c>
      <c r="P43" s="272">
        <v>1800000</v>
      </c>
      <c r="Q43" s="272">
        <v>1800000</v>
      </c>
      <c r="R43" s="272">
        <v>1800000</v>
      </c>
      <c r="S43" s="266">
        <f>SUM(G43:R43)</f>
        <v>21600000</v>
      </c>
      <c r="T43" s="271">
        <v>1800000</v>
      </c>
      <c r="U43" s="268">
        <f t="shared" si="3"/>
        <v>23400000</v>
      </c>
      <c r="W43" s="243"/>
    </row>
    <row r="44" spans="1:108" s="234" customFormat="1" ht="23.25" customHeight="1" x14ac:dyDescent="0.25">
      <c r="A44" s="259">
        <v>23</v>
      </c>
      <c r="B44" s="260"/>
      <c r="C44" s="269">
        <v>5119471</v>
      </c>
      <c r="D44" s="262" t="s">
        <v>328</v>
      </c>
      <c r="E44" s="263">
        <v>144</v>
      </c>
      <c r="F44" s="264" t="s">
        <v>24</v>
      </c>
      <c r="G44" s="272">
        <v>1300000</v>
      </c>
      <c r="H44" s="272">
        <v>1300000</v>
      </c>
      <c r="I44" s="272">
        <v>1300000</v>
      </c>
      <c r="J44" s="272">
        <v>1300000</v>
      </c>
      <c r="K44" s="272">
        <v>1300000</v>
      </c>
      <c r="L44" s="272">
        <v>1300000</v>
      </c>
      <c r="M44" s="272">
        <v>1300000</v>
      </c>
      <c r="N44" s="272">
        <v>1300000</v>
      </c>
      <c r="O44" s="272">
        <v>1300000</v>
      </c>
      <c r="P44" s="272">
        <v>1300000</v>
      </c>
      <c r="Q44" s="272">
        <v>1300000</v>
      </c>
      <c r="R44" s="272">
        <v>1300000</v>
      </c>
      <c r="S44" s="266">
        <f>SUM(G44:R44)</f>
        <v>15600000</v>
      </c>
      <c r="T44" s="271">
        <v>1300000</v>
      </c>
      <c r="U44" s="268">
        <f t="shared" si="3"/>
        <v>16900000</v>
      </c>
      <c r="W44" s="243"/>
    </row>
    <row r="45" spans="1:108" s="231" customFormat="1" ht="15.75" x14ac:dyDescent="0.25">
      <c r="A45" s="259">
        <v>24</v>
      </c>
      <c r="B45" s="273"/>
      <c r="C45" s="269">
        <v>3868678</v>
      </c>
      <c r="D45" s="274" t="s">
        <v>329</v>
      </c>
      <c r="E45" s="263">
        <v>144</v>
      </c>
      <c r="F45" s="264" t="s">
        <v>24</v>
      </c>
      <c r="G45" s="272">
        <v>1250000</v>
      </c>
      <c r="H45" s="272">
        <v>1250000</v>
      </c>
      <c r="I45" s="272">
        <v>1250000</v>
      </c>
      <c r="J45" s="272">
        <v>1250000</v>
      </c>
      <c r="K45" s="272">
        <v>1250000</v>
      </c>
      <c r="L45" s="272">
        <v>1250000</v>
      </c>
      <c r="M45" s="272">
        <v>1250000</v>
      </c>
      <c r="N45" s="272">
        <v>1250000</v>
      </c>
      <c r="O45" s="272">
        <v>1250000</v>
      </c>
      <c r="P45" s="272">
        <v>1250000</v>
      </c>
      <c r="Q45" s="272">
        <v>1250000</v>
      </c>
      <c r="R45" s="272">
        <v>1250000</v>
      </c>
      <c r="S45" s="266">
        <v>15000000</v>
      </c>
      <c r="T45" s="271">
        <v>1250000</v>
      </c>
      <c r="U45" s="268">
        <f t="shared" si="3"/>
        <v>16250000</v>
      </c>
      <c r="V45" s="234"/>
      <c r="W45" s="243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  <c r="BV45" s="234"/>
      <c r="BW45" s="234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  <c r="CO45" s="234"/>
      <c r="CP45" s="234"/>
      <c r="CQ45" s="234"/>
      <c r="CR45" s="234"/>
      <c r="CS45" s="234"/>
      <c r="CT45" s="234"/>
      <c r="CU45" s="234"/>
      <c r="CV45" s="234"/>
      <c r="CW45" s="234"/>
      <c r="CX45" s="234"/>
      <c r="CY45" s="234"/>
      <c r="CZ45" s="234"/>
      <c r="DA45" s="234"/>
      <c r="DB45" s="234"/>
      <c r="DC45" s="234"/>
      <c r="DD45" s="234"/>
    </row>
    <row r="46" spans="1:108" s="231" customFormat="1" ht="15.75" x14ac:dyDescent="0.25">
      <c r="A46" s="259">
        <v>25</v>
      </c>
      <c r="B46" s="273"/>
      <c r="C46" s="269">
        <v>3452388</v>
      </c>
      <c r="D46" s="274" t="s">
        <v>340</v>
      </c>
      <c r="E46" s="263">
        <v>144</v>
      </c>
      <c r="F46" s="264" t="s">
        <v>24</v>
      </c>
      <c r="G46" s="272">
        <v>2000000</v>
      </c>
      <c r="H46" s="272">
        <v>1700000</v>
      </c>
      <c r="I46" s="272">
        <v>1700000</v>
      </c>
      <c r="J46" s="272">
        <v>1700000</v>
      </c>
      <c r="K46" s="272">
        <v>1700000</v>
      </c>
      <c r="L46" s="272">
        <v>1700000</v>
      </c>
      <c r="M46" s="272">
        <v>1700000</v>
      </c>
      <c r="N46" s="272">
        <v>1700000</v>
      </c>
      <c r="O46" s="272">
        <v>1700000</v>
      </c>
      <c r="P46" s="272">
        <v>1700000</v>
      </c>
      <c r="Q46" s="272">
        <v>1700000</v>
      </c>
      <c r="R46" s="272">
        <v>1700000</v>
      </c>
      <c r="S46" s="266">
        <f t="shared" ref="S46:S51" si="4">SUM(G46:R46)</f>
        <v>20700000</v>
      </c>
      <c r="T46" s="271">
        <v>1700000</v>
      </c>
      <c r="U46" s="268">
        <f t="shared" si="3"/>
        <v>22400000</v>
      </c>
      <c r="V46" s="234"/>
      <c r="W46" s="243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  <c r="BV46" s="234"/>
      <c r="BW46" s="234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4"/>
      <c r="CJ46" s="234"/>
      <c r="CK46" s="234"/>
      <c r="CL46" s="234"/>
      <c r="CM46" s="234"/>
      <c r="CN46" s="234"/>
      <c r="CO46" s="234"/>
      <c r="CP46" s="234"/>
      <c r="CQ46" s="234"/>
      <c r="CR46" s="234"/>
      <c r="CS46" s="234"/>
      <c r="CT46" s="234"/>
      <c r="CU46" s="234"/>
      <c r="CV46" s="234"/>
      <c r="CW46" s="234"/>
      <c r="CX46" s="234"/>
      <c r="CY46" s="234"/>
      <c r="CZ46" s="234"/>
      <c r="DA46" s="234"/>
      <c r="DB46" s="234"/>
      <c r="DC46" s="234"/>
      <c r="DD46" s="234"/>
    </row>
    <row r="47" spans="1:108" s="231" customFormat="1" ht="15.75" x14ac:dyDescent="0.25">
      <c r="A47" s="259">
        <v>26</v>
      </c>
      <c r="B47" s="273"/>
      <c r="C47" s="269">
        <v>1855601</v>
      </c>
      <c r="D47" s="274" t="s">
        <v>341</v>
      </c>
      <c r="E47" s="263">
        <v>144</v>
      </c>
      <c r="F47" s="264" t="s">
        <v>24</v>
      </c>
      <c r="G47" s="272">
        <v>550000</v>
      </c>
      <c r="H47" s="272">
        <v>550000</v>
      </c>
      <c r="I47" s="272">
        <v>550000</v>
      </c>
      <c r="J47" s="272">
        <v>550000</v>
      </c>
      <c r="K47" s="272">
        <v>550000</v>
      </c>
      <c r="L47" s="272">
        <v>550000</v>
      </c>
      <c r="M47" s="272">
        <v>550000</v>
      </c>
      <c r="N47" s="272">
        <v>550000</v>
      </c>
      <c r="O47" s="272">
        <v>550000</v>
      </c>
      <c r="P47" s="272">
        <v>550000</v>
      </c>
      <c r="Q47" s="272">
        <v>550000</v>
      </c>
      <c r="R47" s="272">
        <v>550000</v>
      </c>
      <c r="S47" s="266">
        <f t="shared" si="4"/>
        <v>6600000</v>
      </c>
      <c r="T47" s="271">
        <v>550000</v>
      </c>
      <c r="U47" s="268">
        <f t="shared" si="3"/>
        <v>7150000</v>
      </c>
      <c r="V47" s="234"/>
      <c r="W47" s="243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</row>
    <row r="48" spans="1:108" s="231" customFormat="1" ht="15.75" x14ac:dyDescent="0.25">
      <c r="A48" s="259">
        <v>27</v>
      </c>
      <c r="B48" s="273"/>
      <c r="C48" s="269">
        <v>5915593</v>
      </c>
      <c r="D48" s="274" t="s">
        <v>342</v>
      </c>
      <c r="E48" s="263">
        <v>144</v>
      </c>
      <c r="F48" s="264" t="s">
        <v>24</v>
      </c>
      <c r="G48" s="272">
        <v>1500000</v>
      </c>
      <c r="H48" s="272">
        <v>1500000</v>
      </c>
      <c r="I48" s="272">
        <v>1500000</v>
      </c>
      <c r="J48" s="272">
        <v>1500000</v>
      </c>
      <c r="K48" s="272">
        <v>1500000</v>
      </c>
      <c r="L48" s="272">
        <v>1500000</v>
      </c>
      <c r="M48" s="272">
        <v>1500000</v>
      </c>
      <c r="N48" s="272">
        <v>1500000</v>
      </c>
      <c r="O48" s="272">
        <v>1500000</v>
      </c>
      <c r="P48" s="272">
        <v>1500000</v>
      </c>
      <c r="Q48" s="272">
        <v>1500000</v>
      </c>
      <c r="R48" s="272">
        <v>1500000</v>
      </c>
      <c r="S48" s="266">
        <f t="shared" si="4"/>
        <v>18000000</v>
      </c>
      <c r="T48" s="271">
        <v>1500000</v>
      </c>
      <c r="U48" s="268">
        <f t="shared" si="3"/>
        <v>19500000</v>
      </c>
      <c r="V48" s="234"/>
      <c r="W48" s="243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4"/>
      <c r="DA48" s="234"/>
      <c r="DB48" s="234"/>
      <c r="DC48" s="234"/>
      <c r="DD48" s="234"/>
    </row>
    <row r="49" spans="1:108" s="231" customFormat="1" ht="15.75" x14ac:dyDescent="0.25">
      <c r="A49" s="259">
        <v>28</v>
      </c>
      <c r="B49" s="273"/>
      <c r="C49" s="269">
        <v>2166071</v>
      </c>
      <c r="D49" s="274" t="s">
        <v>343</v>
      </c>
      <c r="E49" s="263">
        <v>144</v>
      </c>
      <c r="F49" s="264" t="s">
        <v>24</v>
      </c>
      <c r="G49" s="272">
        <v>550000</v>
      </c>
      <c r="H49" s="272">
        <v>550000</v>
      </c>
      <c r="I49" s="272">
        <v>550000</v>
      </c>
      <c r="J49" s="272">
        <v>550000</v>
      </c>
      <c r="K49" s="272">
        <v>550000</v>
      </c>
      <c r="L49" s="272">
        <v>550000</v>
      </c>
      <c r="M49" s="272">
        <v>550000</v>
      </c>
      <c r="N49" s="272">
        <v>550000</v>
      </c>
      <c r="O49" s="272">
        <v>550000</v>
      </c>
      <c r="P49" s="272">
        <v>550000</v>
      </c>
      <c r="Q49" s="272">
        <v>550000</v>
      </c>
      <c r="R49" s="272">
        <v>550000</v>
      </c>
      <c r="S49" s="266">
        <f t="shared" si="4"/>
        <v>6600000</v>
      </c>
      <c r="T49" s="271">
        <v>550000</v>
      </c>
      <c r="U49" s="268">
        <f t="shared" si="3"/>
        <v>7150000</v>
      </c>
      <c r="V49" s="234"/>
      <c r="W49" s="243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</row>
    <row r="50" spans="1:108" s="231" customFormat="1" ht="15.75" x14ac:dyDescent="0.25">
      <c r="A50" s="259">
        <v>29</v>
      </c>
      <c r="B50" s="273"/>
      <c r="C50" s="269">
        <v>3034759</v>
      </c>
      <c r="D50" s="274" t="s">
        <v>344</v>
      </c>
      <c r="E50" s="263">
        <v>144</v>
      </c>
      <c r="F50" s="264" t="s">
        <v>24</v>
      </c>
      <c r="G50" s="272">
        <v>1300000</v>
      </c>
      <c r="H50" s="272">
        <v>1300000</v>
      </c>
      <c r="I50" s="272">
        <v>1300000</v>
      </c>
      <c r="J50" s="272">
        <v>0</v>
      </c>
      <c r="K50" s="272">
        <v>0</v>
      </c>
      <c r="L50" s="272">
        <v>0</v>
      </c>
      <c r="M50" s="272">
        <v>0</v>
      </c>
      <c r="N50" s="272">
        <v>0</v>
      </c>
      <c r="O50" s="272">
        <v>0</v>
      </c>
      <c r="P50" s="272">
        <v>0</v>
      </c>
      <c r="Q50" s="272">
        <v>0</v>
      </c>
      <c r="R50" s="272">
        <v>0</v>
      </c>
      <c r="S50" s="266">
        <f t="shared" si="4"/>
        <v>3900000</v>
      </c>
      <c r="T50" s="271">
        <v>325000</v>
      </c>
      <c r="U50" s="268">
        <f t="shared" si="3"/>
        <v>4225000</v>
      </c>
      <c r="V50" s="234"/>
      <c r="W50" s="243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4"/>
      <c r="BV50" s="234"/>
      <c r="BW50" s="234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4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</row>
    <row r="51" spans="1:108" s="231" customFormat="1" ht="15.75" x14ac:dyDescent="0.25">
      <c r="A51" s="259">
        <v>30</v>
      </c>
      <c r="B51" s="273"/>
      <c r="C51" s="269">
        <v>5636003</v>
      </c>
      <c r="D51" s="274" t="s">
        <v>345</v>
      </c>
      <c r="E51" s="263">
        <v>144</v>
      </c>
      <c r="F51" s="264" t="s">
        <v>24</v>
      </c>
      <c r="G51" s="272">
        <v>1500000</v>
      </c>
      <c r="H51" s="272">
        <v>1500000</v>
      </c>
      <c r="I51" s="272">
        <v>1500000</v>
      </c>
      <c r="J51" s="272">
        <v>1500000</v>
      </c>
      <c r="K51" s="272">
        <v>1300000</v>
      </c>
      <c r="L51" s="272">
        <v>1300000</v>
      </c>
      <c r="M51" s="272">
        <v>1300000</v>
      </c>
      <c r="N51" s="272">
        <v>1300000</v>
      </c>
      <c r="O51" s="272">
        <v>1300000</v>
      </c>
      <c r="P51" s="272">
        <v>1300000</v>
      </c>
      <c r="Q51" s="272">
        <v>1300000</v>
      </c>
      <c r="R51" s="272">
        <v>1300000</v>
      </c>
      <c r="S51" s="266">
        <f t="shared" si="4"/>
        <v>16400000</v>
      </c>
      <c r="T51" s="271">
        <v>1366667</v>
      </c>
      <c r="U51" s="268">
        <f t="shared" si="3"/>
        <v>17766667</v>
      </c>
      <c r="V51" s="234"/>
      <c r="W51" s="243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234"/>
      <c r="BB51" s="234"/>
      <c r="BC51" s="234"/>
      <c r="BD51" s="234"/>
      <c r="BE51" s="234"/>
      <c r="BF51" s="234"/>
      <c r="BG51" s="234"/>
      <c r="BH51" s="234"/>
      <c r="BI51" s="234"/>
      <c r="BJ51" s="234"/>
      <c r="BK51" s="234"/>
      <c r="BL51" s="234"/>
      <c r="BM51" s="234"/>
      <c r="BN51" s="234"/>
      <c r="BO51" s="234"/>
      <c r="BP51" s="234"/>
      <c r="BQ51" s="234"/>
      <c r="BR51" s="234"/>
      <c r="BS51" s="234"/>
      <c r="BT51" s="234"/>
      <c r="BU51" s="234"/>
      <c r="BV51" s="234"/>
      <c r="BW51" s="234"/>
      <c r="BX51" s="234"/>
      <c r="BY51" s="234"/>
      <c r="BZ51" s="234"/>
      <c r="CA51" s="234"/>
      <c r="CB51" s="234"/>
      <c r="CC51" s="234"/>
      <c r="CD51" s="234"/>
      <c r="CE51" s="234"/>
      <c r="CF51" s="234"/>
      <c r="CG51" s="234"/>
      <c r="CH51" s="234"/>
      <c r="CI51" s="234"/>
      <c r="CJ51" s="234"/>
      <c r="CK51" s="234"/>
      <c r="CL51" s="234"/>
      <c r="CM51" s="234"/>
      <c r="CN51" s="234"/>
      <c r="CO51" s="234"/>
      <c r="CP51" s="234"/>
      <c r="CQ51" s="234"/>
      <c r="CR51" s="234"/>
      <c r="CS51" s="234"/>
      <c r="CT51" s="234"/>
      <c r="CU51" s="234"/>
      <c r="CV51" s="234"/>
      <c r="CW51" s="234"/>
      <c r="CX51" s="234"/>
      <c r="CY51" s="234"/>
      <c r="CZ51" s="234"/>
      <c r="DA51" s="234"/>
      <c r="DB51" s="234"/>
      <c r="DC51" s="234"/>
      <c r="DD51" s="234"/>
    </row>
    <row r="52" spans="1:108" s="231" customFormat="1" ht="15.75" x14ac:dyDescent="0.25">
      <c r="A52" s="259">
        <v>31</v>
      </c>
      <c r="B52" s="273"/>
      <c r="C52" s="269">
        <v>8625030</v>
      </c>
      <c r="D52" s="274" t="s">
        <v>346</v>
      </c>
      <c r="E52" s="263">
        <v>144</v>
      </c>
      <c r="F52" s="264" t="s">
        <v>24</v>
      </c>
      <c r="G52" s="272">
        <v>1000000</v>
      </c>
      <c r="H52" s="272">
        <v>1000000</v>
      </c>
      <c r="I52" s="272">
        <v>1000000</v>
      </c>
      <c r="J52" s="272">
        <v>1000000</v>
      </c>
      <c r="K52" s="272">
        <v>1000000</v>
      </c>
      <c r="L52" s="272">
        <v>1000000</v>
      </c>
      <c r="M52" s="272">
        <v>1000000</v>
      </c>
      <c r="N52" s="272">
        <v>1000000</v>
      </c>
      <c r="O52" s="272">
        <v>1000000</v>
      </c>
      <c r="P52" s="272">
        <v>1000000</v>
      </c>
      <c r="Q52" s="272">
        <v>1000000</v>
      </c>
      <c r="R52" s="272">
        <v>1000000</v>
      </c>
      <c r="S52" s="266">
        <v>12000000</v>
      </c>
      <c r="T52" s="271">
        <v>1000000</v>
      </c>
      <c r="U52" s="268">
        <f t="shared" si="3"/>
        <v>13000000</v>
      </c>
      <c r="V52" s="234"/>
      <c r="W52" s="243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234"/>
      <c r="BS52" s="234"/>
      <c r="BT52" s="234"/>
      <c r="BU52" s="234"/>
      <c r="BV52" s="234"/>
      <c r="BW52" s="234"/>
      <c r="BX52" s="234"/>
      <c r="BY52" s="234"/>
      <c r="BZ52" s="234"/>
      <c r="CA52" s="234"/>
      <c r="CB52" s="234"/>
      <c r="CC52" s="234"/>
      <c r="CD52" s="234"/>
      <c r="CE52" s="234"/>
      <c r="CF52" s="234"/>
      <c r="CG52" s="234"/>
      <c r="CH52" s="234"/>
      <c r="CI52" s="234"/>
      <c r="CJ52" s="234"/>
      <c r="CK52" s="234"/>
      <c r="CL52" s="234"/>
      <c r="CM52" s="234"/>
      <c r="CN52" s="234"/>
      <c r="CO52" s="234"/>
      <c r="CP52" s="234"/>
      <c r="CQ52" s="234"/>
      <c r="CR52" s="234"/>
      <c r="CS52" s="234"/>
      <c r="CT52" s="234"/>
      <c r="CU52" s="234"/>
      <c r="CV52" s="234"/>
      <c r="CW52" s="234"/>
      <c r="CX52" s="234"/>
      <c r="CY52" s="234"/>
      <c r="CZ52" s="234"/>
      <c r="DA52" s="234"/>
      <c r="DB52" s="234"/>
      <c r="DC52" s="234"/>
      <c r="DD52" s="234"/>
    </row>
    <row r="53" spans="1:108" s="234" customFormat="1" ht="15.75" x14ac:dyDescent="0.25">
      <c r="A53" s="259">
        <v>32</v>
      </c>
      <c r="B53" s="260"/>
      <c r="C53" s="269">
        <v>1670746</v>
      </c>
      <c r="D53" s="274" t="s">
        <v>347</v>
      </c>
      <c r="E53" s="263">
        <v>144</v>
      </c>
      <c r="F53" s="264" t="s">
        <v>24</v>
      </c>
      <c r="G53" s="272">
        <v>0</v>
      </c>
      <c r="H53" s="272">
        <v>0</v>
      </c>
      <c r="I53" s="272">
        <v>0</v>
      </c>
      <c r="J53" s="272">
        <v>0</v>
      </c>
      <c r="K53" s="272">
        <v>0</v>
      </c>
      <c r="L53" s="272">
        <v>0</v>
      </c>
      <c r="M53" s="272">
        <v>0</v>
      </c>
      <c r="N53" s="272">
        <v>0</v>
      </c>
      <c r="O53" s="272">
        <v>1700000</v>
      </c>
      <c r="P53" s="272">
        <v>0</v>
      </c>
      <c r="Q53" s="272">
        <v>0</v>
      </c>
      <c r="R53" s="272">
        <v>0</v>
      </c>
      <c r="S53" s="266">
        <f>+O53</f>
        <v>1700000</v>
      </c>
      <c r="T53" s="271">
        <v>141667</v>
      </c>
      <c r="U53" s="268">
        <f t="shared" si="3"/>
        <v>1841667</v>
      </c>
      <c r="W53" s="243"/>
    </row>
    <row r="54" spans="1:108" s="231" customFormat="1" ht="15.75" x14ac:dyDescent="0.25">
      <c r="A54" s="259">
        <v>33</v>
      </c>
      <c r="B54" s="273"/>
      <c r="C54" s="269">
        <v>4684965</v>
      </c>
      <c r="D54" s="274" t="s">
        <v>350</v>
      </c>
      <c r="E54" s="263">
        <v>144</v>
      </c>
      <c r="F54" s="264" t="s">
        <v>24</v>
      </c>
      <c r="G54" s="272">
        <v>0</v>
      </c>
      <c r="H54" s="272">
        <v>0</v>
      </c>
      <c r="I54" s="272">
        <v>0</v>
      </c>
      <c r="J54" s="272">
        <v>0</v>
      </c>
      <c r="K54" s="272">
        <v>0</v>
      </c>
      <c r="L54" s="272">
        <v>0</v>
      </c>
      <c r="M54" s="272">
        <v>0</v>
      </c>
      <c r="N54" s="272">
        <v>0</v>
      </c>
      <c r="O54" s="272">
        <v>0</v>
      </c>
      <c r="P54" s="272">
        <v>1700000</v>
      </c>
      <c r="Q54" s="272">
        <v>1700000</v>
      </c>
      <c r="R54" s="272">
        <v>1700000</v>
      </c>
      <c r="S54" s="266">
        <f>+R54+Q54+P54</f>
        <v>5100000</v>
      </c>
      <c r="T54" s="271">
        <v>425000</v>
      </c>
      <c r="U54" s="268">
        <f t="shared" si="3"/>
        <v>5525000</v>
      </c>
      <c r="V54" s="234"/>
      <c r="W54" s="243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  <c r="BZ54" s="234"/>
      <c r="CA54" s="234"/>
      <c r="CB54" s="234"/>
      <c r="CC54" s="234"/>
      <c r="CD54" s="234"/>
      <c r="CE54" s="234"/>
      <c r="CF54" s="234"/>
      <c r="CG54" s="234"/>
      <c r="CH54" s="234"/>
      <c r="CI54" s="234"/>
      <c r="CJ54" s="234"/>
      <c r="CK54" s="234"/>
      <c r="CL54" s="234"/>
      <c r="CM54" s="234"/>
      <c r="CN54" s="234"/>
      <c r="CO54" s="234"/>
      <c r="CP54" s="234"/>
      <c r="CQ54" s="234"/>
      <c r="CR54" s="234"/>
      <c r="CS54" s="234"/>
      <c r="CT54" s="234"/>
      <c r="CU54" s="234"/>
      <c r="CV54" s="234"/>
      <c r="CW54" s="234"/>
      <c r="CX54" s="234"/>
      <c r="CY54" s="234"/>
      <c r="CZ54" s="234"/>
      <c r="DA54" s="234"/>
      <c r="DB54" s="234"/>
      <c r="DC54" s="234"/>
      <c r="DD54" s="234"/>
    </row>
    <row r="55" spans="1:108" s="231" customFormat="1" ht="15.75" x14ac:dyDescent="0.25">
      <c r="A55" s="259">
        <v>34</v>
      </c>
      <c r="B55" s="273"/>
      <c r="C55" s="269">
        <v>1305606</v>
      </c>
      <c r="D55" s="275" t="s">
        <v>351</v>
      </c>
      <c r="E55" s="276">
        <v>144</v>
      </c>
      <c r="F55" s="264" t="s">
        <v>24</v>
      </c>
      <c r="G55" s="272">
        <v>0</v>
      </c>
      <c r="H55" s="272">
        <v>0</v>
      </c>
      <c r="I55" s="272">
        <v>0</v>
      </c>
      <c r="J55" s="272">
        <v>0</v>
      </c>
      <c r="K55" s="272">
        <v>0</v>
      </c>
      <c r="L55" s="272">
        <v>0</v>
      </c>
      <c r="M55" s="272">
        <v>0</v>
      </c>
      <c r="N55" s="272">
        <v>0</v>
      </c>
      <c r="O55" s="272">
        <v>700000</v>
      </c>
      <c r="P55" s="272">
        <v>700000</v>
      </c>
      <c r="Q55" s="272">
        <v>700000</v>
      </c>
      <c r="R55" s="272">
        <v>700000</v>
      </c>
      <c r="S55" s="266">
        <f>SUM(O55:R55)</f>
        <v>2800000</v>
      </c>
      <c r="T55" s="271">
        <v>233333</v>
      </c>
      <c r="U55" s="268">
        <f t="shared" si="3"/>
        <v>3033333</v>
      </c>
      <c r="V55" s="234"/>
      <c r="W55" s="243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34"/>
      <c r="BX55" s="234"/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  <c r="CI55" s="234"/>
      <c r="CJ55" s="234"/>
      <c r="CK55" s="234"/>
      <c r="CL55" s="234"/>
      <c r="CM55" s="234"/>
      <c r="CN55" s="234"/>
      <c r="CO55" s="234"/>
      <c r="CP55" s="234"/>
      <c r="CQ55" s="234"/>
      <c r="CR55" s="234"/>
      <c r="CS55" s="234"/>
      <c r="CT55" s="234"/>
      <c r="CU55" s="234"/>
      <c r="CV55" s="234"/>
      <c r="CW55" s="234"/>
      <c r="CX55" s="234"/>
      <c r="CY55" s="234"/>
      <c r="CZ55" s="234"/>
      <c r="DA55" s="234"/>
      <c r="DB55" s="234"/>
      <c r="DC55" s="234"/>
      <c r="DD55" s="234"/>
    </row>
    <row r="56" spans="1:108" s="231" customFormat="1" ht="15.75" x14ac:dyDescent="0.25">
      <c r="A56" s="259">
        <v>35</v>
      </c>
      <c r="B56" s="273"/>
      <c r="C56" s="269">
        <v>4243732</v>
      </c>
      <c r="D56" s="275" t="s">
        <v>352</v>
      </c>
      <c r="E56" s="276">
        <v>144</v>
      </c>
      <c r="F56" s="264" t="s">
        <v>24</v>
      </c>
      <c r="G56" s="272">
        <v>0</v>
      </c>
      <c r="H56" s="272">
        <v>0</v>
      </c>
      <c r="I56" s="272">
        <v>0</v>
      </c>
      <c r="J56" s="272">
        <v>0</v>
      </c>
      <c r="K56" s="272">
        <v>0</v>
      </c>
      <c r="L56" s="272">
        <v>0</v>
      </c>
      <c r="M56" s="272">
        <v>0</v>
      </c>
      <c r="N56" s="272">
        <v>0</v>
      </c>
      <c r="O56" s="272">
        <v>600000</v>
      </c>
      <c r="P56" s="272">
        <v>600000</v>
      </c>
      <c r="Q56" s="272">
        <v>600000</v>
      </c>
      <c r="R56" s="272">
        <v>600000</v>
      </c>
      <c r="S56" s="266">
        <f>SUM(O56:R56)</f>
        <v>2400000</v>
      </c>
      <c r="T56" s="271">
        <v>200000</v>
      </c>
      <c r="U56" s="268">
        <f t="shared" ref="U56:U57" si="5">+T56+S56</f>
        <v>2600000</v>
      </c>
      <c r="V56" s="234"/>
      <c r="W56" s="243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  <c r="BS56" s="234"/>
      <c r="BT56" s="234"/>
      <c r="BU56" s="234"/>
      <c r="BV56" s="234"/>
      <c r="BW56" s="234"/>
      <c r="BX56" s="234"/>
      <c r="BY56" s="234"/>
      <c r="BZ56" s="234"/>
      <c r="CA56" s="234"/>
      <c r="CB56" s="234"/>
      <c r="CC56" s="234"/>
      <c r="CD56" s="234"/>
      <c r="CE56" s="234"/>
      <c r="CF56" s="234"/>
      <c r="CG56" s="234"/>
      <c r="CH56" s="234"/>
      <c r="CI56" s="234"/>
      <c r="CJ56" s="234"/>
      <c r="CK56" s="234"/>
      <c r="CL56" s="234"/>
      <c r="CM56" s="234"/>
      <c r="CN56" s="234"/>
      <c r="CO56" s="234"/>
      <c r="CP56" s="234"/>
      <c r="CQ56" s="234"/>
      <c r="CR56" s="234"/>
      <c r="CS56" s="234"/>
      <c r="CT56" s="234"/>
      <c r="CU56" s="234"/>
      <c r="CV56" s="234"/>
      <c r="CW56" s="234"/>
      <c r="CX56" s="234"/>
      <c r="CY56" s="234"/>
      <c r="CZ56" s="234"/>
      <c r="DA56" s="234"/>
      <c r="DB56" s="234"/>
      <c r="DC56" s="234"/>
      <c r="DD56" s="234"/>
    </row>
    <row r="57" spans="1:108" s="231" customFormat="1" ht="15.75" x14ac:dyDescent="0.25">
      <c r="A57" s="259">
        <v>36</v>
      </c>
      <c r="B57" s="273"/>
      <c r="C57" s="269">
        <v>3827129</v>
      </c>
      <c r="D57" s="275" t="s">
        <v>357</v>
      </c>
      <c r="E57" s="276">
        <v>144</v>
      </c>
      <c r="F57" s="264" t="s">
        <v>24</v>
      </c>
      <c r="G57" s="272">
        <v>0</v>
      </c>
      <c r="H57" s="272">
        <v>0</v>
      </c>
      <c r="I57" s="272">
        <v>0</v>
      </c>
      <c r="J57" s="272">
        <v>0</v>
      </c>
      <c r="K57" s="272">
        <v>0</v>
      </c>
      <c r="L57" s="272">
        <v>0</v>
      </c>
      <c r="M57" s="272">
        <v>1100000</v>
      </c>
      <c r="N57" s="272">
        <v>1100000</v>
      </c>
      <c r="O57" s="272">
        <v>1100000</v>
      </c>
      <c r="P57" s="272">
        <v>1100000</v>
      </c>
      <c r="Q57" s="272">
        <v>1100000</v>
      </c>
      <c r="R57" s="272">
        <v>1100000</v>
      </c>
      <c r="S57" s="266">
        <f>+R57+Q57+P57+O57+N57+M57</f>
        <v>6600000</v>
      </c>
      <c r="T57" s="271">
        <v>550000</v>
      </c>
      <c r="U57" s="268">
        <f t="shared" si="5"/>
        <v>7150000</v>
      </c>
      <c r="V57" s="234"/>
      <c r="W57" s="243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4"/>
      <c r="BV57" s="234"/>
      <c r="BW57" s="234"/>
      <c r="BX57" s="234"/>
      <c r="BY57" s="234"/>
      <c r="BZ57" s="234"/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4"/>
      <c r="CM57" s="234"/>
      <c r="CN57" s="234"/>
      <c r="CO57" s="234"/>
      <c r="CP57" s="234"/>
      <c r="CQ57" s="234"/>
      <c r="CR57" s="234"/>
      <c r="CS57" s="234"/>
      <c r="CT57" s="234"/>
      <c r="CU57" s="234"/>
      <c r="CV57" s="234"/>
      <c r="CW57" s="234"/>
      <c r="CX57" s="234"/>
      <c r="CY57" s="234"/>
      <c r="CZ57" s="234"/>
      <c r="DA57" s="234"/>
      <c r="DB57" s="234"/>
      <c r="DC57" s="234"/>
      <c r="DD57" s="234"/>
    </row>
    <row r="58" spans="1:108" s="231" customFormat="1" ht="15.75" x14ac:dyDescent="0.25">
      <c r="A58" s="259">
        <v>37</v>
      </c>
      <c r="B58" s="273"/>
      <c r="C58" s="269">
        <v>3698522</v>
      </c>
      <c r="D58" s="275" t="s">
        <v>355</v>
      </c>
      <c r="E58" s="276">
        <v>145</v>
      </c>
      <c r="F58" s="264" t="s">
        <v>356</v>
      </c>
      <c r="G58" s="272">
        <v>0</v>
      </c>
      <c r="H58" s="272">
        <v>0</v>
      </c>
      <c r="I58" s="272">
        <v>0</v>
      </c>
      <c r="J58" s="272">
        <v>0</v>
      </c>
      <c r="K58" s="272">
        <v>0</v>
      </c>
      <c r="L58" s="272">
        <v>0</v>
      </c>
      <c r="M58" s="272">
        <v>1500000</v>
      </c>
      <c r="N58" s="272">
        <v>1500000</v>
      </c>
      <c r="O58" s="272">
        <v>1500000</v>
      </c>
      <c r="P58" s="272">
        <v>1500000</v>
      </c>
      <c r="Q58" s="272">
        <v>1500000</v>
      </c>
      <c r="R58" s="272">
        <v>1500000</v>
      </c>
      <c r="S58" s="266">
        <f>SUM(M58:R58)</f>
        <v>9000000</v>
      </c>
      <c r="T58" s="271">
        <v>750000</v>
      </c>
      <c r="U58" s="268">
        <f t="shared" si="3"/>
        <v>9750000</v>
      </c>
      <c r="V58" s="234"/>
      <c r="W58" s="243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4"/>
      <c r="BS58" s="234"/>
      <c r="BT58" s="234"/>
      <c r="BU58" s="234"/>
      <c r="BV58" s="234"/>
      <c r="BW58" s="234"/>
      <c r="BX58" s="234"/>
      <c r="BY58" s="234"/>
      <c r="BZ58" s="234"/>
      <c r="CA58" s="234"/>
      <c r="CB58" s="234"/>
      <c r="CC58" s="234"/>
      <c r="CD58" s="234"/>
      <c r="CE58" s="234"/>
      <c r="CF58" s="234"/>
      <c r="CG58" s="234"/>
      <c r="CH58" s="234"/>
      <c r="CI58" s="234"/>
      <c r="CJ58" s="234"/>
      <c r="CK58" s="234"/>
      <c r="CL58" s="234"/>
      <c r="CM58" s="234"/>
      <c r="CN58" s="234"/>
      <c r="CO58" s="234"/>
      <c r="CP58" s="234"/>
      <c r="CQ58" s="234"/>
      <c r="CR58" s="234"/>
      <c r="CS58" s="234"/>
      <c r="CT58" s="234"/>
      <c r="CU58" s="234"/>
      <c r="CV58" s="234"/>
      <c r="CW58" s="234"/>
      <c r="CX58" s="234"/>
      <c r="CY58" s="234"/>
      <c r="CZ58" s="234"/>
      <c r="DA58" s="234"/>
      <c r="DB58" s="234"/>
      <c r="DC58" s="234"/>
      <c r="DD58" s="234"/>
    </row>
    <row r="59" spans="1:108" s="231" customFormat="1" ht="20.25" customHeight="1" x14ac:dyDescent="0.25">
      <c r="A59" s="292">
        <v>38</v>
      </c>
      <c r="B59" s="293"/>
      <c r="C59" s="296">
        <v>3706349</v>
      </c>
      <c r="D59" s="297" t="s">
        <v>330</v>
      </c>
      <c r="E59" s="277">
        <v>112</v>
      </c>
      <c r="F59" s="264" t="s">
        <v>302</v>
      </c>
      <c r="G59" s="266">
        <v>300000</v>
      </c>
      <c r="H59" s="266">
        <v>300000</v>
      </c>
      <c r="I59" s="266">
        <v>300000</v>
      </c>
      <c r="J59" s="266">
        <v>300000</v>
      </c>
      <c r="K59" s="266">
        <v>300000</v>
      </c>
      <c r="L59" s="266">
        <v>300000</v>
      </c>
      <c r="M59" s="266">
        <v>300000</v>
      </c>
      <c r="N59" s="266">
        <v>300000</v>
      </c>
      <c r="O59" s="266">
        <v>300000</v>
      </c>
      <c r="P59" s="266">
        <v>300000</v>
      </c>
      <c r="Q59" s="266">
        <v>300000</v>
      </c>
      <c r="R59" s="266">
        <v>300000</v>
      </c>
      <c r="S59" s="266">
        <f t="shared" ref="S59" si="6">SUM(G59:R59)</f>
        <v>3600000</v>
      </c>
      <c r="T59" s="271">
        <v>300000</v>
      </c>
      <c r="U59" s="268">
        <f t="shared" si="3"/>
        <v>3900000</v>
      </c>
      <c r="V59" s="234"/>
      <c r="W59" s="243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4"/>
      <c r="BH59" s="234"/>
      <c r="BI59" s="234"/>
      <c r="BJ59" s="234"/>
      <c r="BK59" s="234"/>
      <c r="BL59" s="234"/>
      <c r="BM59" s="234"/>
      <c r="BN59" s="234"/>
      <c r="BO59" s="234"/>
      <c r="BP59" s="234"/>
      <c r="BQ59" s="234"/>
      <c r="BR59" s="234"/>
      <c r="BS59" s="234"/>
      <c r="BT59" s="234"/>
      <c r="BU59" s="234"/>
      <c r="BV59" s="234"/>
      <c r="BW59" s="234"/>
      <c r="BX59" s="234"/>
      <c r="BY59" s="234"/>
      <c r="BZ59" s="234"/>
      <c r="CA59" s="234"/>
      <c r="CB59" s="234"/>
      <c r="CC59" s="234"/>
      <c r="CD59" s="234"/>
      <c r="CE59" s="234"/>
      <c r="CF59" s="234"/>
      <c r="CG59" s="234"/>
      <c r="CH59" s="234"/>
      <c r="CI59" s="234"/>
      <c r="CJ59" s="234"/>
      <c r="CK59" s="234"/>
      <c r="CL59" s="234"/>
      <c r="CM59" s="234"/>
      <c r="CN59" s="234"/>
      <c r="CO59" s="234"/>
      <c r="CP59" s="234"/>
      <c r="CQ59" s="234"/>
      <c r="CR59" s="234"/>
      <c r="CS59" s="234"/>
      <c r="CT59" s="234"/>
      <c r="CU59" s="234"/>
      <c r="CV59" s="234"/>
      <c r="CW59" s="234"/>
      <c r="CX59" s="234"/>
      <c r="CY59" s="234"/>
      <c r="CZ59" s="234"/>
      <c r="DA59" s="234"/>
      <c r="DB59" s="234"/>
      <c r="DC59" s="234"/>
      <c r="DD59" s="234"/>
    </row>
    <row r="60" spans="1:108" s="231" customFormat="1" ht="21.95" customHeight="1" x14ac:dyDescent="0.25">
      <c r="A60" s="292"/>
      <c r="B60" s="293"/>
      <c r="C60" s="296"/>
      <c r="D60" s="295"/>
      <c r="E60" s="278">
        <v>113</v>
      </c>
      <c r="F60" s="264" t="s">
        <v>19</v>
      </c>
      <c r="G60" s="266">
        <v>150000</v>
      </c>
      <c r="H60" s="266">
        <v>150000</v>
      </c>
      <c r="I60" s="266">
        <v>150000</v>
      </c>
      <c r="J60" s="266">
        <v>150000</v>
      </c>
      <c r="K60" s="266">
        <v>150000</v>
      </c>
      <c r="L60" s="266">
        <v>150000</v>
      </c>
      <c r="M60" s="266">
        <v>150000</v>
      </c>
      <c r="N60" s="266">
        <v>150000</v>
      </c>
      <c r="O60" s="266">
        <v>150000</v>
      </c>
      <c r="P60" s="266">
        <v>150000</v>
      </c>
      <c r="Q60" s="266">
        <v>150000</v>
      </c>
      <c r="R60" s="266">
        <v>150000</v>
      </c>
      <c r="S60" s="266">
        <f>+R60+Q60+P60+O60+N60+M60+L60+K60+J60+I60+H60+G60</f>
        <v>1800000</v>
      </c>
      <c r="T60" s="271">
        <v>150000</v>
      </c>
      <c r="U60" s="268">
        <f t="shared" si="3"/>
        <v>1950000</v>
      </c>
      <c r="V60" s="234"/>
      <c r="W60" s="243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4"/>
      <c r="CB60" s="234"/>
      <c r="CC60" s="234"/>
      <c r="CD60" s="234"/>
      <c r="CE60" s="234"/>
      <c r="CF60" s="234"/>
      <c r="CG60" s="234"/>
      <c r="CH60" s="234"/>
      <c r="CI60" s="234"/>
      <c r="CJ60" s="234"/>
      <c r="CK60" s="234"/>
      <c r="CL60" s="234"/>
      <c r="CM60" s="234"/>
      <c r="CN60" s="234"/>
      <c r="CO60" s="234"/>
      <c r="CP60" s="234"/>
      <c r="CQ60" s="234"/>
      <c r="CR60" s="234"/>
      <c r="CS60" s="234"/>
      <c r="CT60" s="234"/>
      <c r="CU60" s="234"/>
      <c r="CV60" s="234"/>
      <c r="CW60" s="234"/>
      <c r="CX60" s="234"/>
      <c r="CY60" s="234"/>
      <c r="CZ60" s="234"/>
      <c r="DA60" s="234"/>
      <c r="DB60" s="234"/>
      <c r="DC60" s="234"/>
      <c r="DD60" s="234"/>
    </row>
    <row r="61" spans="1:108" s="231" customFormat="1" ht="21.95" customHeight="1" x14ac:dyDescent="0.25">
      <c r="A61" s="292"/>
      <c r="B61" s="293"/>
      <c r="C61" s="296"/>
      <c r="D61" s="295"/>
      <c r="E61" s="278">
        <v>232</v>
      </c>
      <c r="F61" s="264" t="s">
        <v>20</v>
      </c>
      <c r="G61" s="266">
        <v>0</v>
      </c>
      <c r="H61" s="266">
        <v>0</v>
      </c>
      <c r="I61" s="266">
        <v>0</v>
      </c>
      <c r="J61" s="266">
        <v>0</v>
      </c>
      <c r="K61" s="266">
        <v>0</v>
      </c>
      <c r="L61" s="266">
        <v>0</v>
      </c>
      <c r="M61" s="266">
        <v>0</v>
      </c>
      <c r="N61" s="266">
        <v>0</v>
      </c>
      <c r="O61" s="266">
        <v>0</v>
      </c>
      <c r="P61" s="266">
        <v>0</v>
      </c>
      <c r="Q61" s="266">
        <v>0</v>
      </c>
      <c r="R61" s="266">
        <v>0</v>
      </c>
      <c r="S61" s="266">
        <v>0</v>
      </c>
      <c r="T61" s="271">
        <v>0</v>
      </c>
      <c r="U61" s="268">
        <v>0</v>
      </c>
      <c r="V61" s="234"/>
      <c r="W61" s="243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4"/>
      <c r="BL61" s="234"/>
      <c r="BM61" s="234"/>
      <c r="BN61" s="234"/>
      <c r="BO61" s="234"/>
      <c r="BP61" s="234"/>
      <c r="BQ61" s="234"/>
      <c r="BR61" s="234"/>
      <c r="BS61" s="234"/>
      <c r="BT61" s="234"/>
      <c r="BU61" s="234"/>
      <c r="BV61" s="234"/>
      <c r="BW61" s="234"/>
      <c r="BX61" s="234"/>
      <c r="BY61" s="234"/>
      <c r="BZ61" s="234"/>
      <c r="CA61" s="234"/>
      <c r="CB61" s="234"/>
      <c r="CC61" s="234"/>
      <c r="CD61" s="234"/>
      <c r="CE61" s="234"/>
      <c r="CF61" s="234"/>
      <c r="CG61" s="234"/>
      <c r="CH61" s="234"/>
      <c r="CI61" s="234"/>
      <c r="CJ61" s="234"/>
      <c r="CK61" s="234"/>
      <c r="CL61" s="234"/>
      <c r="CM61" s="234"/>
      <c r="CN61" s="234"/>
      <c r="CO61" s="234"/>
      <c r="CP61" s="234"/>
      <c r="CQ61" s="234"/>
      <c r="CR61" s="234"/>
      <c r="CS61" s="234"/>
      <c r="CT61" s="234"/>
      <c r="CU61" s="234"/>
      <c r="CV61" s="234"/>
      <c r="CW61" s="234"/>
      <c r="CX61" s="234"/>
      <c r="CY61" s="234"/>
      <c r="CZ61" s="234"/>
      <c r="DA61" s="234"/>
      <c r="DB61" s="234"/>
      <c r="DC61" s="234"/>
      <c r="DD61" s="234"/>
    </row>
    <row r="62" spans="1:108" s="231" customFormat="1" ht="21.95" customHeight="1" x14ac:dyDescent="0.25">
      <c r="A62" s="292">
        <v>39</v>
      </c>
      <c r="B62" s="293"/>
      <c r="C62" s="294">
        <v>2142115</v>
      </c>
      <c r="D62" s="295" t="s">
        <v>331</v>
      </c>
      <c r="E62" s="278">
        <v>112</v>
      </c>
      <c r="F62" s="264" t="s">
        <v>302</v>
      </c>
      <c r="G62" s="266">
        <v>300000</v>
      </c>
      <c r="H62" s="266">
        <v>300000</v>
      </c>
      <c r="I62" s="266">
        <v>300000</v>
      </c>
      <c r="J62" s="266">
        <v>300000</v>
      </c>
      <c r="K62" s="266">
        <v>300000</v>
      </c>
      <c r="L62" s="266">
        <v>300000</v>
      </c>
      <c r="M62" s="266">
        <v>300000</v>
      </c>
      <c r="N62" s="266">
        <v>300000</v>
      </c>
      <c r="O62" s="266">
        <v>300000</v>
      </c>
      <c r="P62" s="266">
        <v>300000</v>
      </c>
      <c r="Q62" s="266">
        <v>300000</v>
      </c>
      <c r="R62" s="266">
        <v>300000</v>
      </c>
      <c r="S62" s="266">
        <f>SUM(G62:R62)</f>
        <v>3600000</v>
      </c>
      <c r="T62" s="271">
        <v>300000</v>
      </c>
      <c r="U62" s="268">
        <f>+T62+S62</f>
        <v>3900000</v>
      </c>
      <c r="V62" s="234"/>
      <c r="W62" s="243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T62" s="234"/>
      <c r="BU62" s="234"/>
      <c r="BV62" s="234"/>
      <c r="BW62" s="234"/>
      <c r="BX62" s="234"/>
      <c r="BY62" s="234"/>
      <c r="BZ62" s="234"/>
      <c r="CA62" s="234"/>
      <c r="CB62" s="234"/>
      <c r="CC62" s="234"/>
      <c r="CD62" s="234"/>
      <c r="CE62" s="234"/>
      <c r="CF62" s="234"/>
      <c r="CG62" s="234"/>
      <c r="CH62" s="234"/>
      <c r="CI62" s="234"/>
      <c r="CJ62" s="234"/>
      <c r="CK62" s="234"/>
      <c r="CL62" s="234"/>
      <c r="CM62" s="234"/>
      <c r="CN62" s="234"/>
      <c r="CO62" s="234"/>
      <c r="CP62" s="234"/>
      <c r="CQ62" s="234"/>
      <c r="CR62" s="234"/>
      <c r="CS62" s="234"/>
      <c r="CT62" s="234"/>
      <c r="CU62" s="234"/>
      <c r="CV62" s="234"/>
      <c r="CW62" s="234"/>
      <c r="CX62" s="234"/>
      <c r="CY62" s="234"/>
      <c r="CZ62" s="234"/>
      <c r="DA62" s="234"/>
      <c r="DB62" s="234"/>
      <c r="DC62" s="234"/>
      <c r="DD62" s="234"/>
    </row>
    <row r="63" spans="1:108" s="231" customFormat="1" ht="21.95" customHeight="1" x14ac:dyDescent="0.25">
      <c r="A63" s="292"/>
      <c r="B63" s="293"/>
      <c r="C63" s="294"/>
      <c r="D63" s="295"/>
      <c r="E63" s="278">
        <v>113</v>
      </c>
      <c r="F63" s="264" t="s">
        <v>19</v>
      </c>
      <c r="G63" s="266">
        <v>150000</v>
      </c>
      <c r="H63" s="266">
        <v>150000</v>
      </c>
      <c r="I63" s="266">
        <v>150000</v>
      </c>
      <c r="J63" s="266">
        <v>150000</v>
      </c>
      <c r="K63" s="266">
        <v>150000</v>
      </c>
      <c r="L63" s="266">
        <v>150000</v>
      </c>
      <c r="M63" s="266">
        <v>150000</v>
      </c>
      <c r="N63" s="266">
        <v>150000</v>
      </c>
      <c r="O63" s="266">
        <v>150000</v>
      </c>
      <c r="P63" s="266">
        <v>150000</v>
      </c>
      <c r="Q63" s="266">
        <v>150000</v>
      </c>
      <c r="R63" s="266">
        <v>150000</v>
      </c>
      <c r="S63" s="266">
        <f>+R63+Q63+P63+O63+N63+M63+L63+K63+J63+I63+H63+G63</f>
        <v>1800000</v>
      </c>
      <c r="T63" s="271">
        <v>150000</v>
      </c>
      <c r="U63" s="268">
        <f>+T63+S63</f>
        <v>1950000</v>
      </c>
      <c r="V63" s="234"/>
      <c r="W63" s="243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T63" s="234"/>
      <c r="BU63" s="234"/>
      <c r="BV63" s="234"/>
      <c r="BW63" s="234"/>
      <c r="BX63" s="234"/>
      <c r="BY63" s="234"/>
      <c r="BZ63" s="234"/>
      <c r="CA63" s="234"/>
      <c r="CB63" s="234"/>
      <c r="CC63" s="234"/>
      <c r="CD63" s="234"/>
      <c r="CE63" s="234"/>
      <c r="CF63" s="234"/>
      <c r="CG63" s="234"/>
      <c r="CH63" s="234"/>
      <c r="CI63" s="234"/>
      <c r="CJ63" s="234"/>
      <c r="CK63" s="234"/>
      <c r="CL63" s="234"/>
      <c r="CM63" s="234"/>
      <c r="CN63" s="234"/>
      <c r="CO63" s="234"/>
      <c r="CP63" s="234"/>
      <c r="CQ63" s="234"/>
      <c r="CR63" s="234"/>
      <c r="CS63" s="234"/>
      <c r="CT63" s="234"/>
      <c r="CU63" s="234"/>
      <c r="CV63" s="234"/>
      <c r="CW63" s="234"/>
      <c r="CX63" s="234"/>
      <c r="CY63" s="234"/>
      <c r="CZ63" s="234"/>
      <c r="DA63" s="234"/>
      <c r="DB63" s="234"/>
      <c r="DC63" s="234"/>
      <c r="DD63" s="234"/>
    </row>
    <row r="64" spans="1:108" s="231" customFormat="1" ht="21.95" customHeight="1" x14ac:dyDescent="0.25">
      <c r="A64" s="292"/>
      <c r="B64" s="293"/>
      <c r="C64" s="294"/>
      <c r="D64" s="295"/>
      <c r="E64" s="278">
        <v>232</v>
      </c>
      <c r="F64" s="264" t="s">
        <v>20</v>
      </c>
      <c r="G64" s="266">
        <v>0</v>
      </c>
      <c r="H64" s="266">
        <v>0</v>
      </c>
      <c r="I64" s="266">
        <v>0</v>
      </c>
      <c r="J64" s="266">
        <v>0</v>
      </c>
      <c r="K64" s="266">
        <v>0</v>
      </c>
      <c r="L64" s="266">
        <v>0</v>
      </c>
      <c r="M64" s="266">
        <v>0</v>
      </c>
      <c r="N64" s="266">
        <v>0</v>
      </c>
      <c r="O64" s="266">
        <v>0</v>
      </c>
      <c r="P64" s="266">
        <v>0</v>
      </c>
      <c r="Q64" s="266">
        <v>0</v>
      </c>
      <c r="R64" s="266" t="s">
        <v>304</v>
      </c>
      <c r="S64" s="266">
        <v>0</v>
      </c>
      <c r="T64" s="271">
        <v>0</v>
      </c>
      <c r="U64" s="268">
        <v>0</v>
      </c>
      <c r="V64" s="234"/>
      <c r="W64" s="243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4"/>
      <c r="CD64" s="234"/>
      <c r="CE64" s="234"/>
      <c r="CF64" s="234"/>
      <c r="CG64" s="234"/>
      <c r="CH64" s="234"/>
      <c r="CI64" s="234"/>
      <c r="CJ64" s="234"/>
      <c r="CK64" s="234"/>
      <c r="CL64" s="234"/>
      <c r="CM64" s="234"/>
      <c r="CN64" s="234"/>
      <c r="CO64" s="234"/>
      <c r="CP64" s="234"/>
      <c r="CQ64" s="234"/>
      <c r="CR64" s="234"/>
      <c r="CS64" s="234"/>
      <c r="CT64" s="234"/>
      <c r="CU64" s="234"/>
      <c r="CV64" s="234"/>
      <c r="CW64" s="234"/>
      <c r="CX64" s="234"/>
      <c r="CY64" s="234"/>
      <c r="CZ64" s="234"/>
      <c r="DA64" s="234"/>
      <c r="DB64" s="234"/>
      <c r="DC64" s="234"/>
      <c r="DD64" s="234"/>
    </row>
    <row r="65" spans="1:108" s="231" customFormat="1" ht="21.95" customHeight="1" x14ac:dyDescent="0.25">
      <c r="A65" s="279">
        <v>40</v>
      </c>
      <c r="B65" s="283"/>
      <c r="C65" s="298">
        <v>658089</v>
      </c>
      <c r="D65" s="299" t="s">
        <v>332</v>
      </c>
      <c r="E65" s="252">
        <v>112</v>
      </c>
      <c r="F65" s="253" t="s">
        <v>302</v>
      </c>
      <c r="G65" s="248">
        <v>300000</v>
      </c>
      <c r="H65" s="248">
        <v>300000</v>
      </c>
      <c r="I65" s="248">
        <v>300000</v>
      </c>
      <c r="J65" s="248">
        <v>300000</v>
      </c>
      <c r="K65" s="248">
        <v>300000</v>
      </c>
      <c r="L65" s="248">
        <v>300000</v>
      </c>
      <c r="M65" s="248">
        <v>300000</v>
      </c>
      <c r="N65" s="248">
        <v>300000</v>
      </c>
      <c r="O65" s="248">
        <v>300000</v>
      </c>
      <c r="P65" s="248">
        <v>300000</v>
      </c>
      <c r="Q65" s="248">
        <v>300000</v>
      </c>
      <c r="R65" s="248">
        <v>300000</v>
      </c>
      <c r="S65" s="248">
        <f>SUM(G65:R65)</f>
        <v>3600000</v>
      </c>
      <c r="T65" s="249">
        <v>300000</v>
      </c>
      <c r="U65" s="250">
        <f>+T65+S65</f>
        <v>3900000</v>
      </c>
      <c r="V65" s="234"/>
      <c r="W65" s="243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234"/>
      <c r="AT65" s="234"/>
      <c r="AU65" s="234"/>
      <c r="AV65" s="234"/>
      <c r="AW65" s="234"/>
      <c r="AX65" s="234"/>
      <c r="AY65" s="234"/>
      <c r="AZ65" s="234"/>
      <c r="BA65" s="234"/>
      <c r="BB65" s="234"/>
      <c r="BC65" s="234"/>
      <c r="BD65" s="234"/>
      <c r="BE65" s="234"/>
      <c r="BF65" s="234"/>
      <c r="BG65" s="234"/>
      <c r="BH65" s="234"/>
      <c r="BI65" s="234"/>
      <c r="BJ65" s="234"/>
      <c r="BK65" s="234"/>
      <c r="BL65" s="234"/>
      <c r="BM65" s="234"/>
      <c r="BN65" s="234"/>
      <c r="BO65" s="234"/>
      <c r="BP65" s="234"/>
      <c r="BQ65" s="234"/>
      <c r="BR65" s="234"/>
      <c r="BS65" s="234"/>
      <c r="BT65" s="234"/>
      <c r="BU65" s="234"/>
      <c r="BV65" s="234"/>
      <c r="BW65" s="234"/>
      <c r="BX65" s="234"/>
      <c r="BY65" s="234"/>
      <c r="BZ65" s="234"/>
      <c r="CA65" s="234"/>
      <c r="CB65" s="234"/>
      <c r="CC65" s="234"/>
      <c r="CD65" s="234"/>
      <c r="CE65" s="234"/>
      <c r="CF65" s="234"/>
      <c r="CG65" s="234"/>
      <c r="CH65" s="234"/>
      <c r="CI65" s="234"/>
      <c r="CJ65" s="234"/>
      <c r="CK65" s="234"/>
      <c r="CL65" s="234"/>
      <c r="CM65" s="234"/>
      <c r="CN65" s="234"/>
      <c r="CO65" s="234"/>
      <c r="CP65" s="234"/>
      <c r="CQ65" s="234"/>
      <c r="CR65" s="234"/>
      <c r="CS65" s="234"/>
      <c r="CT65" s="234"/>
      <c r="CU65" s="234"/>
      <c r="CV65" s="234"/>
      <c r="CW65" s="234"/>
      <c r="CX65" s="234"/>
      <c r="CY65" s="234"/>
      <c r="CZ65" s="234"/>
      <c r="DA65" s="234"/>
      <c r="DB65" s="234"/>
      <c r="DC65" s="234"/>
      <c r="DD65" s="234"/>
    </row>
    <row r="66" spans="1:108" s="231" customFormat="1" ht="21.95" customHeight="1" x14ac:dyDescent="0.25">
      <c r="A66" s="279"/>
      <c r="B66" s="283"/>
      <c r="C66" s="298"/>
      <c r="D66" s="299"/>
      <c r="E66" s="252">
        <v>113</v>
      </c>
      <c r="F66" s="253" t="s">
        <v>19</v>
      </c>
      <c r="G66" s="248">
        <v>150000</v>
      </c>
      <c r="H66" s="248">
        <v>150000</v>
      </c>
      <c r="I66" s="248">
        <v>150000</v>
      </c>
      <c r="J66" s="248">
        <v>150000</v>
      </c>
      <c r="K66" s="248">
        <v>150000</v>
      </c>
      <c r="L66" s="248">
        <v>150000</v>
      </c>
      <c r="M66" s="248">
        <v>150000</v>
      </c>
      <c r="N66" s="248">
        <v>150000</v>
      </c>
      <c r="O66" s="248">
        <v>150000</v>
      </c>
      <c r="P66" s="248">
        <v>150000</v>
      </c>
      <c r="Q66" s="248">
        <v>150000</v>
      </c>
      <c r="R66" s="248">
        <v>150000</v>
      </c>
      <c r="S66" s="248">
        <f>+R66+Q66+P66+O66+N66+M66+L66+K66+J66+I66+H66+G66</f>
        <v>1800000</v>
      </c>
      <c r="T66" s="249">
        <v>150000</v>
      </c>
      <c r="U66" s="250">
        <f>+T66+S66</f>
        <v>1950000</v>
      </c>
      <c r="V66" s="234"/>
      <c r="W66" s="243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34"/>
      <c r="AZ66" s="234"/>
      <c r="BA66" s="234"/>
      <c r="BB66" s="234"/>
      <c r="BC66" s="234"/>
      <c r="BD66" s="234"/>
      <c r="BE66" s="234"/>
      <c r="BF66" s="234"/>
      <c r="BG66" s="234"/>
      <c r="BH66" s="234"/>
      <c r="BI66" s="234"/>
      <c r="BJ66" s="234"/>
      <c r="BK66" s="234"/>
      <c r="BL66" s="234"/>
      <c r="BM66" s="234"/>
      <c r="BN66" s="234"/>
      <c r="BO66" s="234"/>
      <c r="BP66" s="234"/>
      <c r="BQ66" s="234"/>
      <c r="BR66" s="234"/>
      <c r="BS66" s="234"/>
      <c r="BT66" s="234"/>
      <c r="BU66" s="234"/>
      <c r="BV66" s="234"/>
      <c r="BW66" s="234"/>
      <c r="BX66" s="234"/>
      <c r="BY66" s="234"/>
      <c r="BZ66" s="234"/>
      <c r="CA66" s="234"/>
      <c r="CB66" s="234"/>
      <c r="CC66" s="234"/>
      <c r="CD66" s="234"/>
      <c r="CE66" s="234"/>
      <c r="CF66" s="234"/>
      <c r="CG66" s="234"/>
      <c r="CH66" s="234"/>
      <c r="CI66" s="234"/>
      <c r="CJ66" s="234"/>
      <c r="CK66" s="234"/>
      <c r="CL66" s="234"/>
      <c r="CM66" s="234"/>
      <c r="CN66" s="234"/>
      <c r="CO66" s="234"/>
      <c r="CP66" s="234"/>
      <c r="CQ66" s="234"/>
      <c r="CR66" s="234"/>
      <c r="CS66" s="234"/>
      <c r="CT66" s="234"/>
      <c r="CU66" s="234"/>
      <c r="CV66" s="234"/>
      <c r="CW66" s="234"/>
      <c r="CX66" s="234"/>
      <c r="CY66" s="234"/>
      <c r="CZ66" s="234"/>
      <c r="DA66" s="234"/>
      <c r="DB66" s="234"/>
      <c r="DC66" s="234"/>
      <c r="DD66" s="234"/>
    </row>
    <row r="67" spans="1:108" s="231" customFormat="1" ht="21.95" customHeight="1" x14ac:dyDescent="0.25">
      <c r="A67" s="279"/>
      <c r="B67" s="283"/>
      <c r="C67" s="298"/>
      <c r="D67" s="299"/>
      <c r="E67" s="252">
        <v>232</v>
      </c>
      <c r="F67" s="253" t="s">
        <v>20</v>
      </c>
      <c r="G67" s="248">
        <v>0</v>
      </c>
      <c r="H67" s="248">
        <v>0</v>
      </c>
      <c r="I67" s="248">
        <v>0</v>
      </c>
      <c r="J67" s="248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 t="s">
        <v>304</v>
      </c>
      <c r="S67" s="248">
        <v>0</v>
      </c>
      <c r="T67" s="249">
        <v>0</v>
      </c>
      <c r="U67" s="250">
        <v>0</v>
      </c>
      <c r="V67" s="234"/>
      <c r="W67" s="243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234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4"/>
      <c r="CD67" s="234"/>
      <c r="CE67" s="234"/>
      <c r="CF67" s="234"/>
      <c r="CG67" s="234"/>
      <c r="CH67" s="234"/>
      <c r="CI67" s="234"/>
      <c r="CJ67" s="234"/>
      <c r="CK67" s="234"/>
      <c r="CL67" s="234"/>
      <c r="CM67" s="234"/>
      <c r="CN67" s="234"/>
      <c r="CO67" s="234"/>
      <c r="CP67" s="234"/>
      <c r="CQ67" s="234"/>
      <c r="CR67" s="234"/>
      <c r="CS67" s="234"/>
      <c r="CT67" s="234"/>
      <c r="CU67" s="234"/>
      <c r="CV67" s="234"/>
      <c r="CW67" s="234"/>
      <c r="CX67" s="234"/>
      <c r="CY67" s="234"/>
      <c r="CZ67" s="234"/>
      <c r="DA67" s="234"/>
      <c r="DB67" s="234"/>
      <c r="DC67" s="234"/>
      <c r="DD67" s="234"/>
    </row>
    <row r="68" spans="1:108" s="231" customFormat="1" ht="21.95" customHeight="1" x14ac:dyDescent="0.25">
      <c r="A68" s="279">
        <v>41</v>
      </c>
      <c r="B68" s="283"/>
      <c r="C68" s="298">
        <v>4497697</v>
      </c>
      <c r="D68" s="299" t="s">
        <v>333</v>
      </c>
      <c r="E68" s="252">
        <v>112</v>
      </c>
      <c r="F68" s="253" t="s">
        <v>302</v>
      </c>
      <c r="G68" s="248">
        <v>300000</v>
      </c>
      <c r="H68" s="248">
        <v>300000</v>
      </c>
      <c r="I68" s="248">
        <v>300000</v>
      </c>
      <c r="J68" s="248">
        <v>300000</v>
      </c>
      <c r="K68" s="248">
        <v>300000</v>
      </c>
      <c r="L68" s="248">
        <v>300000</v>
      </c>
      <c r="M68" s="248">
        <v>300000</v>
      </c>
      <c r="N68" s="248">
        <v>300000</v>
      </c>
      <c r="O68" s="248">
        <v>300000</v>
      </c>
      <c r="P68" s="248">
        <v>300000</v>
      </c>
      <c r="Q68" s="248">
        <v>300000</v>
      </c>
      <c r="R68" s="248">
        <v>300000</v>
      </c>
      <c r="S68" s="248">
        <f>SUM(G68:R68)</f>
        <v>3600000</v>
      </c>
      <c r="T68" s="249">
        <v>300000</v>
      </c>
      <c r="U68" s="250">
        <f>+T68+S68</f>
        <v>3900000</v>
      </c>
      <c r="V68" s="234"/>
      <c r="W68" s="243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4"/>
      <c r="AO68" s="234"/>
      <c r="AP68" s="234"/>
      <c r="AQ68" s="234"/>
      <c r="AR68" s="234"/>
      <c r="AS68" s="234"/>
      <c r="AT68" s="234"/>
      <c r="AU68" s="234"/>
      <c r="AV68" s="234"/>
      <c r="AW68" s="234"/>
      <c r="AX68" s="234"/>
      <c r="AY68" s="234"/>
      <c r="AZ68" s="234"/>
      <c r="BA68" s="234"/>
      <c r="BB68" s="234"/>
      <c r="BC68" s="234"/>
      <c r="BD68" s="234"/>
      <c r="BE68" s="234"/>
      <c r="BF68" s="234"/>
      <c r="BG68" s="234"/>
      <c r="BH68" s="234"/>
      <c r="BI68" s="234"/>
      <c r="BJ68" s="234"/>
      <c r="BK68" s="234"/>
      <c r="BL68" s="234"/>
      <c r="BM68" s="234"/>
      <c r="BN68" s="234"/>
      <c r="BO68" s="234"/>
      <c r="BP68" s="234"/>
      <c r="BQ68" s="234"/>
      <c r="BR68" s="234"/>
      <c r="BS68" s="234"/>
      <c r="BT68" s="234"/>
      <c r="BU68" s="234"/>
      <c r="BV68" s="234"/>
      <c r="BW68" s="234"/>
      <c r="BX68" s="234"/>
      <c r="BY68" s="234"/>
      <c r="BZ68" s="234"/>
      <c r="CA68" s="234"/>
      <c r="CB68" s="234"/>
      <c r="CC68" s="234"/>
      <c r="CD68" s="234"/>
      <c r="CE68" s="234"/>
      <c r="CF68" s="234"/>
      <c r="CG68" s="234"/>
      <c r="CH68" s="234"/>
      <c r="CI68" s="234"/>
      <c r="CJ68" s="234"/>
      <c r="CK68" s="234"/>
      <c r="CL68" s="234"/>
      <c r="CM68" s="234"/>
      <c r="CN68" s="234"/>
      <c r="CO68" s="234"/>
      <c r="CP68" s="234"/>
      <c r="CQ68" s="234"/>
      <c r="CR68" s="234"/>
      <c r="CS68" s="234"/>
      <c r="CT68" s="234"/>
      <c r="CU68" s="234"/>
      <c r="CV68" s="234"/>
      <c r="CW68" s="234"/>
      <c r="CX68" s="234"/>
      <c r="CY68" s="234"/>
      <c r="CZ68" s="234"/>
      <c r="DA68" s="234"/>
      <c r="DB68" s="234"/>
      <c r="DC68" s="234"/>
      <c r="DD68" s="234"/>
    </row>
    <row r="69" spans="1:108" s="231" customFormat="1" ht="21.95" customHeight="1" x14ac:dyDescent="0.25">
      <c r="A69" s="279"/>
      <c r="B69" s="283"/>
      <c r="C69" s="298"/>
      <c r="D69" s="299"/>
      <c r="E69" s="252">
        <v>113</v>
      </c>
      <c r="F69" s="253" t="s">
        <v>19</v>
      </c>
      <c r="G69" s="248">
        <v>150000</v>
      </c>
      <c r="H69" s="248">
        <v>150000</v>
      </c>
      <c r="I69" s="248">
        <v>150000</v>
      </c>
      <c r="J69" s="248">
        <v>150000</v>
      </c>
      <c r="K69" s="248">
        <v>150000</v>
      </c>
      <c r="L69" s="248">
        <v>150000</v>
      </c>
      <c r="M69" s="248">
        <v>150000</v>
      </c>
      <c r="N69" s="248">
        <v>150000</v>
      </c>
      <c r="O69" s="248">
        <v>150000</v>
      </c>
      <c r="P69" s="248">
        <v>150000</v>
      </c>
      <c r="Q69" s="248">
        <v>150000</v>
      </c>
      <c r="R69" s="248">
        <v>150000</v>
      </c>
      <c r="S69" s="248">
        <f>+R69+Q69+P69+O69+N69+M69+L69+K69+J69+I69+H69+G69</f>
        <v>1800000</v>
      </c>
      <c r="T69" s="249">
        <v>150000</v>
      </c>
      <c r="U69" s="250">
        <f>+T69+S69</f>
        <v>1950000</v>
      </c>
      <c r="V69" s="234"/>
      <c r="W69" s="243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4"/>
      <c r="AQ69" s="234"/>
      <c r="AR69" s="234"/>
      <c r="AS69" s="234"/>
      <c r="AT69" s="234"/>
      <c r="AU69" s="234"/>
      <c r="AV69" s="234"/>
      <c r="AW69" s="234"/>
      <c r="AX69" s="234"/>
      <c r="AY69" s="234"/>
      <c r="AZ69" s="234"/>
      <c r="BA69" s="234"/>
      <c r="BB69" s="234"/>
      <c r="BC69" s="234"/>
      <c r="BD69" s="234"/>
      <c r="BE69" s="234"/>
      <c r="BF69" s="234"/>
      <c r="BG69" s="234"/>
      <c r="BH69" s="234"/>
      <c r="BI69" s="234"/>
      <c r="BJ69" s="234"/>
      <c r="BK69" s="234"/>
      <c r="BL69" s="234"/>
      <c r="BM69" s="234"/>
      <c r="BN69" s="234"/>
      <c r="BO69" s="234"/>
      <c r="BP69" s="234"/>
      <c r="BQ69" s="234"/>
      <c r="BR69" s="234"/>
      <c r="BS69" s="234"/>
      <c r="BT69" s="234"/>
      <c r="BU69" s="234"/>
      <c r="BV69" s="234"/>
      <c r="BW69" s="234"/>
      <c r="BX69" s="234"/>
      <c r="BY69" s="234"/>
      <c r="BZ69" s="234"/>
      <c r="CA69" s="234"/>
      <c r="CB69" s="234"/>
      <c r="CC69" s="234"/>
      <c r="CD69" s="234"/>
      <c r="CE69" s="234"/>
      <c r="CF69" s="234"/>
      <c r="CG69" s="234"/>
      <c r="CH69" s="234"/>
      <c r="CI69" s="234"/>
      <c r="CJ69" s="234"/>
      <c r="CK69" s="234"/>
      <c r="CL69" s="234"/>
      <c r="CM69" s="234"/>
      <c r="CN69" s="234"/>
      <c r="CO69" s="234"/>
      <c r="CP69" s="234"/>
      <c r="CQ69" s="234"/>
      <c r="CR69" s="234"/>
      <c r="CS69" s="234"/>
      <c r="CT69" s="234"/>
      <c r="CU69" s="234"/>
      <c r="CV69" s="234"/>
      <c r="CW69" s="234"/>
      <c r="CX69" s="234"/>
      <c r="CY69" s="234"/>
      <c r="CZ69" s="234"/>
      <c r="DA69" s="234"/>
      <c r="DB69" s="234"/>
      <c r="DC69" s="234"/>
      <c r="DD69" s="234"/>
    </row>
    <row r="70" spans="1:108" s="231" customFormat="1" ht="21.95" customHeight="1" x14ac:dyDescent="0.25">
      <c r="A70" s="279"/>
      <c r="B70" s="283"/>
      <c r="C70" s="298"/>
      <c r="D70" s="299"/>
      <c r="E70" s="252">
        <v>232</v>
      </c>
      <c r="F70" s="253" t="s">
        <v>20</v>
      </c>
      <c r="G70" s="248">
        <v>0</v>
      </c>
      <c r="H70" s="248">
        <v>0</v>
      </c>
      <c r="I70" s="248">
        <v>0</v>
      </c>
      <c r="J70" s="248">
        <v>0</v>
      </c>
      <c r="K70" s="248">
        <v>0</v>
      </c>
      <c r="L70" s="248">
        <v>0</v>
      </c>
      <c r="M70" s="248">
        <v>0</v>
      </c>
      <c r="N70" s="248">
        <v>0</v>
      </c>
      <c r="O70" s="248">
        <v>0</v>
      </c>
      <c r="P70" s="248">
        <v>0</v>
      </c>
      <c r="Q70" s="248">
        <v>0</v>
      </c>
      <c r="R70" s="248" t="s">
        <v>304</v>
      </c>
      <c r="S70" s="248">
        <v>0</v>
      </c>
      <c r="T70" s="249">
        <v>0</v>
      </c>
      <c r="U70" s="250">
        <v>0</v>
      </c>
      <c r="V70" s="234"/>
      <c r="W70" s="243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4"/>
      <c r="AO70" s="234"/>
      <c r="AP70" s="234"/>
      <c r="AQ70" s="234"/>
      <c r="AR70" s="234"/>
      <c r="AS70" s="234"/>
      <c r="AT70" s="234"/>
      <c r="AU70" s="234"/>
      <c r="AV70" s="234"/>
      <c r="AW70" s="234"/>
      <c r="AX70" s="234"/>
      <c r="AY70" s="234"/>
      <c r="AZ70" s="234"/>
      <c r="BA70" s="234"/>
      <c r="BB70" s="234"/>
      <c r="BC70" s="234"/>
      <c r="BD70" s="234"/>
      <c r="BE70" s="234"/>
      <c r="BF70" s="234"/>
      <c r="BG70" s="234"/>
      <c r="BH70" s="234"/>
      <c r="BI70" s="234"/>
      <c r="BJ70" s="234"/>
      <c r="BK70" s="234"/>
      <c r="BL70" s="234"/>
      <c r="BM70" s="234"/>
      <c r="BN70" s="234"/>
      <c r="BO70" s="234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4"/>
      <c r="CH70" s="234"/>
      <c r="CI70" s="234"/>
      <c r="CJ70" s="234"/>
      <c r="CK70" s="234"/>
      <c r="CL70" s="234"/>
      <c r="CM70" s="234"/>
      <c r="CN70" s="234"/>
      <c r="CO70" s="234"/>
      <c r="CP70" s="234"/>
      <c r="CQ70" s="234"/>
      <c r="CR70" s="234"/>
      <c r="CS70" s="234"/>
      <c r="CT70" s="234"/>
      <c r="CU70" s="234"/>
      <c r="CV70" s="234"/>
      <c r="CW70" s="234"/>
      <c r="CX70" s="234"/>
      <c r="CY70" s="234"/>
      <c r="CZ70" s="234"/>
      <c r="DA70" s="234"/>
      <c r="DB70" s="234"/>
      <c r="DC70" s="234"/>
      <c r="DD70" s="234"/>
    </row>
    <row r="71" spans="1:108" s="231" customFormat="1" ht="21.95" customHeight="1" x14ac:dyDescent="0.25">
      <c r="A71" s="279">
        <v>42</v>
      </c>
      <c r="B71" s="300"/>
      <c r="C71" s="298">
        <v>2953097</v>
      </c>
      <c r="D71" s="299" t="s">
        <v>334</v>
      </c>
      <c r="E71" s="252"/>
      <c r="F71" s="253" t="s">
        <v>302</v>
      </c>
      <c r="G71" s="248">
        <v>300000</v>
      </c>
      <c r="H71" s="248">
        <v>300000</v>
      </c>
      <c r="I71" s="248">
        <v>300000</v>
      </c>
      <c r="J71" s="248">
        <v>300000</v>
      </c>
      <c r="K71" s="248">
        <v>300000</v>
      </c>
      <c r="L71" s="248">
        <v>300000</v>
      </c>
      <c r="M71" s="248">
        <v>300000</v>
      </c>
      <c r="N71" s="248">
        <v>300000</v>
      </c>
      <c r="O71" s="248">
        <v>300000</v>
      </c>
      <c r="P71" s="248">
        <v>300000</v>
      </c>
      <c r="Q71" s="248">
        <v>300000</v>
      </c>
      <c r="R71" s="248">
        <v>300000</v>
      </c>
      <c r="S71" s="248">
        <f>SUM(G71:R71)</f>
        <v>3600000</v>
      </c>
      <c r="T71" s="249">
        <v>300000</v>
      </c>
      <c r="U71" s="250">
        <f>+T71+S71</f>
        <v>3900000</v>
      </c>
      <c r="V71" s="234"/>
      <c r="W71" s="243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4"/>
      <c r="AQ71" s="234"/>
      <c r="AR71" s="234"/>
      <c r="AS71" s="234"/>
      <c r="AT71" s="234"/>
      <c r="AU71" s="234"/>
      <c r="AV71" s="234"/>
      <c r="AW71" s="234"/>
      <c r="AX71" s="234"/>
      <c r="AY71" s="234"/>
      <c r="AZ71" s="234"/>
      <c r="BA71" s="234"/>
      <c r="BB71" s="234"/>
      <c r="BC71" s="234"/>
      <c r="BD71" s="234"/>
      <c r="BE71" s="234"/>
      <c r="BF71" s="234"/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34"/>
      <c r="CA71" s="234"/>
      <c r="CB71" s="234"/>
      <c r="CC71" s="234"/>
      <c r="CD71" s="234"/>
      <c r="CE71" s="234"/>
      <c r="CF71" s="234"/>
      <c r="CG71" s="234"/>
      <c r="CH71" s="234"/>
      <c r="CI71" s="234"/>
      <c r="CJ71" s="234"/>
      <c r="CK71" s="234"/>
      <c r="CL71" s="234"/>
      <c r="CM71" s="234"/>
      <c r="CN71" s="234"/>
      <c r="CO71" s="234"/>
      <c r="CP71" s="234"/>
      <c r="CQ71" s="234"/>
      <c r="CR71" s="234"/>
      <c r="CS71" s="23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</row>
    <row r="72" spans="1:108" s="231" customFormat="1" ht="21.95" customHeight="1" x14ac:dyDescent="0.25">
      <c r="A72" s="279"/>
      <c r="B72" s="301"/>
      <c r="C72" s="298"/>
      <c r="D72" s="299"/>
      <c r="E72" s="252"/>
      <c r="F72" s="253" t="s">
        <v>19</v>
      </c>
      <c r="G72" s="248">
        <v>150000</v>
      </c>
      <c r="H72" s="248">
        <v>150000</v>
      </c>
      <c r="I72" s="248">
        <v>150000</v>
      </c>
      <c r="J72" s="248">
        <v>150000</v>
      </c>
      <c r="K72" s="248">
        <v>150000</v>
      </c>
      <c r="L72" s="248">
        <v>150000</v>
      </c>
      <c r="M72" s="248">
        <v>150000</v>
      </c>
      <c r="N72" s="248">
        <v>150000</v>
      </c>
      <c r="O72" s="248">
        <v>150000</v>
      </c>
      <c r="P72" s="248">
        <v>150000</v>
      </c>
      <c r="Q72" s="248">
        <v>150000</v>
      </c>
      <c r="R72" s="248">
        <v>150000</v>
      </c>
      <c r="S72" s="248">
        <f>+R72+Q72+P72+O72+N72+M72+L72+K72+J72+I72+H72+G72</f>
        <v>1800000</v>
      </c>
      <c r="T72" s="249">
        <v>150000</v>
      </c>
      <c r="U72" s="250">
        <f>+T72+S72</f>
        <v>1950000</v>
      </c>
      <c r="V72" s="234"/>
      <c r="W72" s="243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  <c r="AQ72" s="234"/>
      <c r="AR72" s="234"/>
      <c r="AS72" s="234"/>
      <c r="AT72" s="234"/>
      <c r="AU72" s="234"/>
      <c r="AV72" s="234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4"/>
      <c r="BM72" s="234"/>
      <c r="BN72" s="234"/>
      <c r="BO72" s="234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34"/>
      <c r="CA72" s="234"/>
      <c r="CB72" s="234"/>
      <c r="CC72" s="234"/>
      <c r="CD72" s="234"/>
      <c r="CE72" s="234"/>
      <c r="CF72" s="234"/>
      <c r="CG72" s="234"/>
      <c r="CH72" s="234"/>
      <c r="CI72" s="234"/>
      <c r="CJ72" s="234"/>
      <c r="CK72" s="234"/>
      <c r="CL72" s="234"/>
      <c r="CM72" s="234"/>
      <c r="CN72" s="234"/>
      <c r="CO72" s="234"/>
      <c r="CP72" s="234"/>
      <c r="CQ72" s="234"/>
      <c r="CR72" s="234"/>
      <c r="CS72" s="23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</row>
    <row r="73" spans="1:108" s="231" customFormat="1" ht="21.95" customHeight="1" x14ac:dyDescent="0.25">
      <c r="A73" s="279"/>
      <c r="B73" s="302"/>
      <c r="C73" s="298"/>
      <c r="D73" s="299"/>
      <c r="E73" s="252"/>
      <c r="F73" s="253" t="s">
        <v>20</v>
      </c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9">
        <v>0</v>
      </c>
      <c r="U73" s="250"/>
      <c r="V73" s="234"/>
      <c r="W73" s="243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4"/>
      <c r="AQ73" s="234"/>
      <c r="AR73" s="234"/>
      <c r="AS73" s="234"/>
      <c r="AT73" s="234"/>
      <c r="AU73" s="234"/>
      <c r="AV73" s="234"/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4"/>
      <c r="CD73" s="234"/>
      <c r="CE73" s="234"/>
      <c r="CF73" s="234"/>
      <c r="CG73" s="234"/>
      <c r="CH73" s="234"/>
      <c r="CI73" s="234"/>
      <c r="CJ73" s="234"/>
      <c r="CK73" s="234"/>
      <c r="CL73" s="234"/>
      <c r="CM73" s="234"/>
      <c r="CN73" s="234"/>
      <c r="CO73" s="234"/>
      <c r="CP73" s="234"/>
      <c r="CQ73" s="234"/>
      <c r="CR73" s="234"/>
      <c r="CS73" s="234"/>
      <c r="CT73" s="234"/>
      <c r="CU73" s="234"/>
      <c r="CV73" s="234"/>
      <c r="CW73" s="234"/>
      <c r="CX73" s="234"/>
      <c r="CY73" s="234"/>
      <c r="CZ73" s="234"/>
      <c r="DA73" s="234"/>
      <c r="DB73" s="234"/>
      <c r="DC73" s="234"/>
      <c r="DD73" s="234"/>
    </row>
    <row r="74" spans="1:108" s="231" customFormat="1" ht="21.95" customHeight="1" x14ac:dyDescent="0.25">
      <c r="A74" s="279">
        <v>43</v>
      </c>
      <c r="B74" s="283"/>
      <c r="C74" s="298">
        <v>4164196</v>
      </c>
      <c r="D74" s="299" t="s">
        <v>335</v>
      </c>
      <c r="E74" s="252">
        <v>112</v>
      </c>
      <c r="F74" s="253" t="s">
        <v>302</v>
      </c>
      <c r="G74" s="248">
        <v>300000</v>
      </c>
      <c r="H74" s="248">
        <v>300000</v>
      </c>
      <c r="I74" s="248">
        <v>300000</v>
      </c>
      <c r="J74" s="248">
        <v>300000</v>
      </c>
      <c r="K74" s="248">
        <v>300000</v>
      </c>
      <c r="L74" s="248">
        <v>300000</v>
      </c>
      <c r="M74" s="248">
        <v>300000</v>
      </c>
      <c r="N74" s="248">
        <v>300000</v>
      </c>
      <c r="O74" s="248">
        <v>300000</v>
      </c>
      <c r="P74" s="248">
        <v>300000</v>
      </c>
      <c r="Q74" s="248">
        <v>300000</v>
      </c>
      <c r="R74" s="248">
        <v>300000</v>
      </c>
      <c r="S74" s="248">
        <f>SUM(G74:R74)</f>
        <v>3600000</v>
      </c>
      <c r="T74" s="249">
        <v>300000</v>
      </c>
      <c r="U74" s="250">
        <f>+T74+S74</f>
        <v>3900000</v>
      </c>
      <c r="V74" s="234"/>
      <c r="W74" s="243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4"/>
      <c r="CD74" s="234"/>
      <c r="CE74" s="234"/>
      <c r="CF74" s="234"/>
      <c r="CG74" s="234"/>
      <c r="CH74" s="234"/>
      <c r="CI74" s="234"/>
      <c r="CJ74" s="234"/>
      <c r="CK74" s="234"/>
      <c r="CL74" s="234"/>
      <c r="CM74" s="234"/>
      <c r="CN74" s="234"/>
      <c r="CO74" s="234"/>
      <c r="CP74" s="234"/>
      <c r="CQ74" s="234"/>
      <c r="CR74" s="234"/>
      <c r="CS74" s="234"/>
      <c r="CT74" s="234"/>
      <c r="CU74" s="234"/>
      <c r="CV74" s="234"/>
      <c r="CW74" s="234"/>
      <c r="CX74" s="234"/>
      <c r="CY74" s="234"/>
      <c r="CZ74" s="234"/>
      <c r="DA74" s="234"/>
      <c r="DB74" s="234"/>
      <c r="DC74" s="234"/>
      <c r="DD74" s="234"/>
    </row>
    <row r="75" spans="1:108" s="231" customFormat="1" ht="21.95" customHeight="1" x14ac:dyDescent="0.25">
      <c r="A75" s="279"/>
      <c r="B75" s="283"/>
      <c r="C75" s="298"/>
      <c r="D75" s="299"/>
      <c r="E75" s="252">
        <v>113</v>
      </c>
      <c r="F75" s="253" t="s">
        <v>19</v>
      </c>
      <c r="G75" s="248">
        <v>150000</v>
      </c>
      <c r="H75" s="248">
        <v>150000</v>
      </c>
      <c r="I75" s="248">
        <v>150000</v>
      </c>
      <c r="J75" s="248">
        <v>150000</v>
      </c>
      <c r="K75" s="248">
        <v>150000</v>
      </c>
      <c r="L75" s="248">
        <v>150000</v>
      </c>
      <c r="M75" s="248">
        <v>150000</v>
      </c>
      <c r="N75" s="248">
        <v>150000</v>
      </c>
      <c r="O75" s="248">
        <v>150000</v>
      </c>
      <c r="P75" s="248">
        <v>150000</v>
      </c>
      <c r="Q75" s="248">
        <v>150000</v>
      </c>
      <c r="R75" s="248">
        <v>150000</v>
      </c>
      <c r="S75" s="248">
        <f>+R75+Q75+P75+O75+N75+M75+L75+K75+J75+I75+H75+G75</f>
        <v>1800000</v>
      </c>
      <c r="T75" s="249">
        <v>150000</v>
      </c>
      <c r="U75" s="250">
        <f>+T75+S75</f>
        <v>1950000</v>
      </c>
      <c r="V75" s="234"/>
      <c r="W75" s="243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4"/>
      <c r="AQ75" s="234"/>
      <c r="AR75" s="234"/>
      <c r="AS75" s="234"/>
      <c r="AT75" s="234"/>
      <c r="AU75" s="234"/>
      <c r="AV75" s="234"/>
      <c r="AW75" s="234"/>
      <c r="AX75" s="234"/>
      <c r="AY75" s="234"/>
      <c r="AZ75" s="234"/>
      <c r="BA75" s="234"/>
      <c r="BB75" s="234"/>
      <c r="BC75" s="234"/>
      <c r="BD75" s="234"/>
      <c r="BE75" s="234"/>
      <c r="BF75" s="234"/>
      <c r="BG75" s="234"/>
      <c r="BH75" s="234"/>
      <c r="BI75" s="234"/>
      <c r="BJ75" s="234"/>
      <c r="BK75" s="234"/>
      <c r="BL75" s="234"/>
      <c r="BM75" s="234"/>
      <c r="BN75" s="234"/>
      <c r="BO75" s="234"/>
      <c r="BP75" s="234"/>
      <c r="BQ75" s="234"/>
      <c r="BR75" s="234"/>
      <c r="BS75" s="234"/>
      <c r="BT75" s="234"/>
      <c r="BU75" s="234"/>
      <c r="BV75" s="234"/>
      <c r="BW75" s="234"/>
      <c r="BX75" s="234"/>
      <c r="BY75" s="234"/>
      <c r="BZ75" s="234"/>
      <c r="CA75" s="234"/>
      <c r="CB75" s="234"/>
      <c r="CC75" s="234"/>
      <c r="CD75" s="234"/>
      <c r="CE75" s="234"/>
      <c r="CF75" s="234"/>
      <c r="CG75" s="234"/>
      <c r="CH75" s="234"/>
      <c r="CI75" s="234"/>
      <c r="CJ75" s="234"/>
      <c r="CK75" s="234"/>
      <c r="CL75" s="234"/>
      <c r="CM75" s="234"/>
      <c r="CN75" s="234"/>
      <c r="CO75" s="234"/>
      <c r="CP75" s="234"/>
      <c r="CQ75" s="234"/>
      <c r="CR75" s="234"/>
      <c r="CS75" s="234"/>
      <c r="CT75" s="234"/>
      <c r="CU75" s="234"/>
      <c r="CV75" s="234"/>
      <c r="CW75" s="234"/>
      <c r="CX75" s="234"/>
      <c r="CY75" s="234"/>
      <c r="CZ75" s="234"/>
      <c r="DA75" s="234"/>
      <c r="DB75" s="234"/>
      <c r="DC75" s="234"/>
      <c r="DD75" s="234"/>
    </row>
    <row r="76" spans="1:108" s="231" customFormat="1" ht="21.95" customHeight="1" x14ac:dyDescent="0.25">
      <c r="A76" s="279"/>
      <c r="B76" s="283"/>
      <c r="C76" s="298"/>
      <c r="D76" s="299"/>
      <c r="E76" s="252">
        <v>232</v>
      </c>
      <c r="F76" s="253" t="s">
        <v>20</v>
      </c>
      <c r="G76" s="248">
        <v>0</v>
      </c>
      <c r="H76" s="248">
        <v>0</v>
      </c>
      <c r="I76" s="248">
        <v>0</v>
      </c>
      <c r="J76" s="248">
        <v>0</v>
      </c>
      <c r="K76" s="248">
        <v>0</v>
      </c>
      <c r="L76" s="248">
        <v>0</v>
      </c>
      <c r="M76" s="248">
        <v>0</v>
      </c>
      <c r="N76" s="248">
        <v>0</v>
      </c>
      <c r="O76" s="248">
        <v>0</v>
      </c>
      <c r="P76" s="248">
        <v>0</v>
      </c>
      <c r="Q76" s="248">
        <v>0</v>
      </c>
      <c r="R76" s="248" t="s">
        <v>304</v>
      </c>
      <c r="S76" s="248">
        <v>0</v>
      </c>
      <c r="T76" s="249">
        <v>0</v>
      </c>
      <c r="U76" s="250">
        <v>0</v>
      </c>
      <c r="V76" s="234"/>
      <c r="W76" s="243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234"/>
      <c r="AS76" s="234"/>
      <c r="AT76" s="234"/>
      <c r="AU76" s="234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234"/>
      <c r="CA76" s="234"/>
      <c r="CB76" s="234"/>
      <c r="CC76" s="234"/>
      <c r="CD76" s="234"/>
      <c r="CE76" s="234"/>
      <c r="CF76" s="234"/>
      <c r="CG76" s="234"/>
      <c r="CH76" s="234"/>
      <c r="CI76" s="234"/>
      <c r="CJ76" s="234"/>
      <c r="CK76" s="234"/>
      <c r="CL76" s="234"/>
      <c r="CM76" s="234"/>
      <c r="CN76" s="234"/>
      <c r="CO76" s="234"/>
      <c r="CP76" s="234"/>
      <c r="CQ76" s="234"/>
      <c r="CR76" s="234"/>
      <c r="CS76" s="234"/>
      <c r="CT76" s="234"/>
      <c r="CU76" s="234"/>
      <c r="CV76" s="234"/>
      <c r="CW76" s="234"/>
      <c r="CX76" s="234"/>
      <c r="CY76" s="234"/>
      <c r="CZ76" s="234"/>
      <c r="DA76" s="234"/>
      <c r="DB76" s="234"/>
      <c r="DC76" s="234"/>
      <c r="DD76" s="234"/>
    </row>
    <row r="77" spans="1:108" s="231" customFormat="1" ht="21.95" customHeight="1" x14ac:dyDescent="0.25">
      <c r="A77" s="279">
        <v>44</v>
      </c>
      <c r="B77" s="283"/>
      <c r="C77" s="298">
        <v>3914966</v>
      </c>
      <c r="D77" s="299" t="s">
        <v>336</v>
      </c>
      <c r="E77" s="252">
        <v>112</v>
      </c>
      <c r="F77" s="253" t="s">
        <v>302</v>
      </c>
      <c r="G77" s="248">
        <v>300000</v>
      </c>
      <c r="H77" s="248">
        <v>300000</v>
      </c>
      <c r="I77" s="248">
        <v>300000</v>
      </c>
      <c r="J77" s="248">
        <v>300000</v>
      </c>
      <c r="K77" s="248">
        <v>300000</v>
      </c>
      <c r="L77" s="248">
        <v>300000</v>
      </c>
      <c r="M77" s="248">
        <v>300000</v>
      </c>
      <c r="N77" s="248">
        <v>300000</v>
      </c>
      <c r="O77" s="248">
        <v>300000</v>
      </c>
      <c r="P77" s="248">
        <v>300000</v>
      </c>
      <c r="Q77" s="248">
        <v>300000</v>
      </c>
      <c r="R77" s="248">
        <v>300000</v>
      </c>
      <c r="S77" s="248">
        <f>SUM(G77:R77)</f>
        <v>3600000</v>
      </c>
      <c r="T77" s="249">
        <v>300000</v>
      </c>
      <c r="U77" s="250">
        <f>+T77+S77</f>
        <v>3900000</v>
      </c>
      <c r="V77" s="234"/>
      <c r="W77" s="243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4"/>
      <c r="AQ77" s="234"/>
      <c r="AR77" s="234"/>
      <c r="AS77" s="234"/>
      <c r="AT77" s="234"/>
      <c r="AU77" s="234"/>
      <c r="AV77" s="234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234"/>
      <c r="CA77" s="234"/>
      <c r="CB77" s="234"/>
      <c r="CC77" s="234"/>
      <c r="CD77" s="234"/>
      <c r="CE77" s="234"/>
      <c r="CF77" s="234"/>
      <c r="CG77" s="234"/>
      <c r="CH77" s="234"/>
      <c r="CI77" s="234"/>
      <c r="CJ77" s="234"/>
      <c r="CK77" s="234"/>
      <c r="CL77" s="234"/>
      <c r="CM77" s="234"/>
      <c r="CN77" s="234"/>
      <c r="CO77" s="234"/>
      <c r="CP77" s="234"/>
      <c r="CQ77" s="234"/>
      <c r="CR77" s="234"/>
      <c r="CS77" s="234"/>
      <c r="CT77" s="234"/>
      <c r="CU77" s="234"/>
      <c r="CV77" s="234"/>
      <c r="CW77" s="234"/>
      <c r="CX77" s="234"/>
      <c r="CY77" s="234"/>
      <c r="CZ77" s="234"/>
      <c r="DA77" s="234"/>
      <c r="DB77" s="234"/>
      <c r="DC77" s="234"/>
      <c r="DD77" s="234"/>
    </row>
    <row r="78" spans="1:108" s="231" customFormat="1" ht="21.95" customHeight="1" x14ac:dyDescent="0.25">
      <c r="A78" s="279"/>
      <c r="B78" s="283"/>
      <c r="C78" s="298"/>
      <c r="D78" s="299"/>
      <c r="E78" s="252">
        <v>113</v>
      </c>
      <c r="F78" s="253" t="s">
        <v>19</v>
      </c>
      <c r="G78" s="248">
        <v>150000</v>
      </c>
      <c r="H78" s="248">
        <v>150000</v>
      </c>
      <c r="I78" s="248">
        <v>150000</v>
      </c>
      <c r="J78" s="248">
        <v>150000</v>
      </c>
      <c r="K78" s="248">
        <v>150000</v>
      </c>
      <c r="L78" s="248">
        <v>150000</v>
      </c>
      <c r="M78" s="248">
        <v>150000</v>
      </c>
      <c r="N78" s="248">
        <v>150000</v>
      </c>
      <c r="O78" s="248">
        <v>150000</v>
      </c>
      <c r="P78" s="248">
        <v>150000</v>
      </c>
      <c r="Q78" s="248">
        <v>150000</v>
      </c>
      <c r="R78" s="248">
        <v>150000</v>
      </c>
      <c r="S78" s="248">
        <f>+R78+Q78+P78+O78+N78+M78+L78+K78+J78+I78+H78+G78</f>
        <v>1800000</v>
      </c>
      <c r="T78" s="249">
        <v>150000</v>
      </c>
      <c r="U78" s="250">
        <f>+T78+S78</f>
        <v>1950000</v>
      </c>
      <c r="V78" s="234"/>
      <c r="W78" s="243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4"/>
      <c r="CD78" s="234"/>
      <c r="CE78" s="234"/>
      <c r="CF78" s="234"/>
      <c r="CG78" s="234"/>
      <c r="CH78" s="234"/>
      <c r="CI78" s="234"/>
      <c r="CJ78" s="234"/>
      <c r="CK78" s="234"/>
      <c r="CL78" s="234"/>
      <c r="CM78" s="234"/>
      <c r="CN78" s="234"/>
      <c r="CO78" s="234"/>
      <c r="CP78" s="234"/>
      <c r="CQ78" s="234"/>
      <c r="CR78" s="234"/>
      <c r="CS78" s="234"/>
      <c r="CT78" s="234"/>
      <c r="CU78" s="234"/>
      <c r="CV78" s="234"/>
      <c r="CW78" s="234"/>
      <c r="CX78" s="234"/>
      <c r="CY78" s="234"/>
      <c r="CZ78" s="234"/>
      <c r="DA78" s="234"/>
      <c r="DB78" s="234"/>
      <c r="DC78" s="234"/>
      <c r="DD78" s="234"/>
    </row>
    <row r="79" spans="1:108" s="231" customFormat="1" ht="24" customHeight="1" x14ac:dyDescent="0.25">
      <c r="A79" s="279"/>
      <c r="B79" s="283"/>
      <c r="C79" s="298"/>
      <c r="D79" s="299"/>
      <c r="E79" s="252">
        <v>232</v>
      </c>
      <c r="F79" s="253" t="s">
        <v>20</v>
      </c>
      <c r="G79" s="248">
        <v>0</v>
      </c>
      <c r="H79" s="248">
        <v>0</v>
      </c>
      <c r="I79" s="248">
        <v>0</v>
      </c>
      <c r="J79" s="248">
        <v>0</v>
      </c>
      <c r="K79" s="248">
        <v>0</v>
      </c>
      <c r="L79" s="248">
        <v>0</v>
      </c>
      <c r="M79" s="248">
        <v>0</v>
      </c>
      <c r="N79" s="248">
        <v>0</v>
      </c>
      <c r="O79" s="248">
        <v>0</v>
      </c>
      <c r="P79" s="248">
        <v>0</v>
      </c>
      <c r="Q79" s="248">
        <v>0</v>
      </c>
      <c r="R79" s="248" t="s">
        <v>304</v>
      </c>
      <c r="S79" s="248">
        <v>0</v>
      </c>
      <c r="T79" s="249">
        <v>0</v>
      </c>
      <c r="U79" s="250">
        <v>0</v>
      </c>
      <c r="V79" s="234"/>
      <c r="W79" s="243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AW79" s="234"/>
      <c r="AX79" s="234"/>
      <c r="AY79" s="234"/>
      <c r="AZ79" s="234"/>
      <c r="BA79" s="234"/>
      <c r="BB79" s="234"/>
      <c r="BC79" s="234"/>
      <c r="BD79" s="234"/>
      <c r="BE79" s="234"/>
      <c r="BF79" s="234"/>
      <c r="BG79" s="234"/>
      <c r="BH79" s="234"/>
      <c r="BI79" s="234"/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234"/>
      <c r="CA79" s="234"/>
      <c r="CB79" s="234"/>
      <c r="CC79" s="234"/>
      <c r="CD79" s="234"/>
      <c r="CE79" s="234"/>
      <c r="CF79" s="234"/>
      <c r="CG79" s="234"/>
      <c r="CH79" s="234"/>
      <c r="CI79" s="234"/>
      <c r="CJ79" s="234"/>
      <c r="CK79" s="234"/>
      <c r="CL79" s="234"/>
      <c r="CM79" s="234"/>
      <c r="CN79" s="234"/>
      <c r="CO79" s="234"/>
      <c r="CP79" s="234"/>
      <c r="CQ79" s="234"/>
      <c r="CR79" s="234"/>
      <c r="CS79" s="234"/>
      <c r="CT79" s="234"/>
      <c r="CU79" s="234"/>
      <c r="CV79" s="234"/>
      <c r="CW79" s="234"/>
      <c r="CX79" s="234"/>
      <c r="CY79" s="234"/>
      <c r="CZ79" s="234"/>
      <c r="DA79" s="234"/>
      <c r="DB79" s="234"/>
      <c r="DC79" s="234"/>
      <c r="DD79" s="234"/>
    </row>
    <row r="80" spans="1:108" s="231" customFormat="1" ht="24" customHeight="1" x14ac:dyDescent="0.25">
      <c r="A80" s="279">
        <v>45</v>
      </c>
      <c r="B80" s="283"/>
      <c r="C80" s="298">
        <v>5718843</v>
      </c>
      <c r="D80" s="299" t="s">
        <v>338</v>
      </c>
      <c r="E80" s="252">
        <v>112</v>
      </c>
      <c r="F80" s="253" t="s">
        <v>302</v>
      </c>
      <c r="G80" s="248">
        <v>300000</v>
      </c>
      <c r="H80" s="248">
        <v>300000</v>
      </c>
      <c r="I80" s="248">
        <v>300000</v>
      </c>
      <c r="J80" s="248">
        <v>300000</v>
      </c>
      <c r="K80" s="248">
        <v>300000</v>
      </c>
      <c r="L80" s="248">
        <v>300000</v>
      </c>
      <c r="M80" s="248">
        <v>300000</v>
      </c>
      <c r="N80" s="248">
        <v>300000</v>
      </c>
      <c r="O80" s="248">
        <v>300000</v>
      </c>
      <c r="P80" s="248">
        <v>300000</v>
      </c>
      <c r="Q80" s="248">
        <v>300000</v>
      </c>
      <c r="R80" s="248">
        <v>300000</v>
      </c>
      <c r="S80" s="248">
        <f>SUM(G80:R80)</f>
        <v>3600000</v>
      </c>
      <c r="T80" s="249">
        <v>300000</v>
      </c>
      <c r="U80" s="250">
        <f>+T80+S80</f>
        <v>3900000</v>
      </c>
      <c r="V80" s="234"/>
      <c r="W80" s="243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  <c r="AQ80" s="234"/>
      <c r="AR80" s="234"/>
      <c r="AS80" s="234"/>
      <c r="AT80" s="234"/>
      <c r="AU80" s="234"/>
      <c r="AV80" s="234"/>
      <c r="AW80" s="234"/>
      <c r="AX80" s="234"/>
      <c r="AY80" s="234"/>
      <c r="AZ80" s="234"/>
      <c r="BA80" s="234"/>
      <c r="BB80" s="234"/>
      <c r="BC80" s="234"/>
      <c r="BD80" s="234"/>
      <c r="BE80" s="234"/>
      <c r="BF80" s="234"/>
      <c r="BG80" s="234"/>
      <c r="BH80" s="234"/>
      <c r="BI80" s="234"/>
      <c r="BJ80" s="234"/>
      <c r="BK80" s="234"/>
      <c r="BL80" s="234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234"/>
      <c r="CA80" s="234"/>
      <c r="CB80" s="234"/>
      <c r="CC80" s="234"/>
      <c r="CD80" s="234"/>
      <c r="CE80" s="234"/>
      <c r="CF80" s="234"/>
      <c r="CG80" s="234"/>
      <c r="CH80" s="234"/>
      <c r="CI80" s="234"/>
      <c r="CJ80" s="234"/>
      <c r="CK80" s="234"/>
      <c r="CL80" s="234"/>
      <c r="CM80" s="234"/>
      <c r="CN80" s="234"/>
      <c r="CO80" s="234"/>
      <c r="CP80" s="234"/>
      <c r="CQ80" s="234"/>
      <c r="CR80" s="234"/>
      <c r="CS80" s="234"/>
      <c r="CT80" s="234"/>
      <c r="CU80" s="234"/>
      <c r="CV80" s="234"/>
      <c r="CW80" s="234"/>
      <c r="CX80" s="234"/>
      <c r="CY80" s="234"/>
      <c r="CZ80" s="234"/>
      <c r="DA80" s="234"/>
      <c r="DB80" s="234"/>
      <c r="DC80" s="234"/>
      <c r="DD80" s="234"/>
    </row>
    <row r="81" spans="1:108" s="231" customFormat="1" ht="24" customHeight="1" x14ac:dyDescent="0.25">
      <c r="A81" s="279"/>
      <c r="B81" s="283"/>
      <c r="C81" s="298"/>
      <c r="D81" s="299"/>
      <c r="E81" s="252">
        <v>113</v>
      </c>
      <c r="F81" s="253" t="s">
        <v>19</v>
      </c>
      <c r="G81" s="248">
        <v>150000</v>
      </c>
      <c r="H81" s="248">
        <v>150000</v>
      </c>
      <c r="I81" s="248">
        <v>150000</v>
      </c>
      <c r="J81" s="248">
        <v>150000</v>
      </c>
      <c r="K81" s="248">
        <v>150000</v>
      </c>
      <c r="L81" s="248">
        <v>150000</v>
      </c>
      <c r="M81" s="248">
        <v>150000</v>
      </c>
      <c r="N81" s="248">
        <v>150000</v>
      </c>
      <c r="O81" s="248">
        <v>150000</v>
      </c>
      <c r="P81" s="248">
        <v>150000</v>
      </c>
      <c r="Q81" s="248">
        <v>150000</v>
      </c>
      <c r="R81" s="248">
        <v>150000</v>
      </c>
      <c r="S81" s="248">
        <f>+R81+Q81+P81+O81+N81+M81+L81+K81+J81+I81+H81+G81</f>
        <v>1800000</v>
      </c>
      <c r="T81" s="249">
        <v>150000</v>
      </c>
      <c r="U81" s="250">
        <f>+T81+S81</f>
        <v>1950000</v>
      </c>
      <c r="V81" s="234"/>
      <c r="W81" s="243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4"/>
      <c r="AQ81" s="234"/>
      <c r="AR81" s="234"/>
      <c r="AS81" s="234"/>
      <c r="AT81" s="234"/>
      <c r="AU81" s="234"/>
      <c r="AV81" s="234"/>
      <c r="AW81" s="234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I81" s="234"/>
      <c r="BJ81" s="234"/>
      <c r="BK81" s="234"/>
      <c r="BL81" s="234"/>
      <c r="BM81" s="234"/>
      <c r="BN81" s="234"/>
      <c r="BO81" s="234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234"/>
      <c r="CA81" s="234"/>
      <c r="CB81" s="234"/>
      <c r="CC81" s="234"/>
      <c r="CD81" s="234"/>
      <c r="CE81" s="234"/>
      <c r="CF81" s="234"/>
      <c r="CG81" s="234"/>
      <c r="CH81" s="234"/>
      <c r="CI81" s="234"/>
      <c r="CJ81" s="234"/>
      <c r="CK81" s="234"/>
      <c r="CL81" s="234"/>
      <c r="CM81" s="234"/>
      <c r="CN81" s="234"/>
      <c r="CO81" s="234"/>
      <c r="CP81" s="234"/>
      <c r="CQ81" s="234"/>
      <c r="CR81" s="234"/>
      <c r="CS81" s="234"/>
      <c r="CT81" s="234"/>
      <c r="CU81" s="234"/>
      <c r="CV81" s="234"/>
      <c r="CW81" s="234"/>
      <c r="CX81" s="234"/>
      <c r="CY81" s="234"/>
      <c r="CZ81" s="234"/>
      <c r="DA81" s="234"/>
      <c r="DB81" s="234"/>
      <c r="DC81" s="234"/>
      <c r="DD81" s="234"/>
    </row>
    <row r="82" spans="1:108" s="231" customFormat="1" ht="24" customHeight="1" x14ac:dyDescent="0.25">
      <c r="A82" s="279"/>
      <c r="B82" s="283"/>
      <c r="C82" s="298"/>
      <c r="D82" s="299"/>
      <c r="E82" s="252">
        <v>232</v>
      </c>
      <c r="F82" s="253" t="s">
        <v>20</v>
      </c>
      <c r="G82" s="248">
        <v>0</v>
      </c>
      <c r="H82" s="248">
        <v>0</v>
      </c>
      <c r="I82" s="248">
        <v>0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>
        <v>0</v>
      </c>
      <c r="T82" s="249">
        <v>0</v>
      </c>
      <c r="U82" s="250">
        <v>0</v>
      </c>
      <c r="V82" s="234"/>
      <c r="W82" s="243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234"/>
      <c r="CA82" s="234"/>
      <c r="CB82" s="234"/>
      <c r="CC82" s="234"/>
      <c r="CD82" s="234"/>
      <c r="CE82" s="234"/>
      <c r="CF82" s="234"/>
      <c r="CG82" s="234"/>
      <c r="CH82" s="234"/>
      <c r="CI82" s="234"/>
      <c r="CJ82" s="234"/>
      <c r="CK82" s="234"/>
      <c r="CL82" s="234"/>
      <c r="CM82" s="234"/>
      <c r="CN82" s="234"/>
      <c r="CO82" s="234"/>
      <c r="CP82" s="234"/>
      <c r="CQ82" s="234"/>
      <c r="CR82" s="234"/>
      <c r="CS82" s="234"/>
      <c r="CT82" s="234"/>
      <c r="CU82" s="234"/>
      <c r="CV82" s="234"/>
      <c r="CW82" s="234"/>
      <c r="CX82" s="234"/>
      <c r="CY82" s="234"/>
      <c r="CZ82" s="234"/>
      <c r="DA82" s="234"/>
      <c r="DB82" s="234"/>
      <c r="DC82" s="234"/>
      <c r="DD82" s="234"/>
    </row>
    <row r="83" spans="1:108" s="231" customFormat="1" ht="24" customHeight="1" x14ac:dyDescent="0.25">
      <c r="A83" s="279">
        <v>45</v>
      </c>
      <c r="B83" s="300"/>
      <c r="C83" s="298">
        <v>5119485</v>
      </c>
      <c r="D83" s="299" t="s">
        <v>337</v>
      </c>
      <c r="E83" s="252">
        <v>112</v>
      </c>
      <c r="F83" s="253" t="s">
        <v>302</v>
      </c>
      <c r="G83" s="248">
        <v>300000</v>
      </c>
      <c r="H83" s="248">
        <v>300000</v>
      </c>
      <c r="I83" s="248">
        <v>300000</v>
      </c>
      <c r="J83" s="248">
        <v>300000</v>
      </c>
      <c r="K83" s="248">
        <v>0</v>
      </c>
      <c r="L83" s="248">
        <v>0</v>
      </c>
      <c r="M83" s="248">
        <v>0</v>
      </c>
      <c r="N83" s="248">
        <v>300000</v>
      </c>
      <c r="O83" s="248">
        <v>300000</v>
      </c>
      <c r="P83" s="248">
        <v>300000</v>
      </c>
      <c r="Q83" s="248">
        <v>300000</v>
      </c>
      <c r="R83" s="248">
        <v>300000</v>
      </c>
      <c r="S83" s="248">
        <f>SUM(G83:R83)</f>
        <v>2700000</v>
      </c>
      <c r="T83" s="249">
        <v>225000</v>
      </c>
      <c r="U83" s="250">
        <f>+T83+S83</f>
        <v>2925000</v>
      </c>
      <c r="V83" s="234"/>
      <c r="W83" s="243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4"/>
      <c r="BB83" s="234"/>
      <c r="BC83" s="234"/>
      <c r="BD83" s="234"/>
      <c r="BE83" s="234"/>
      <c r="BF83" s="234"/>
      <c r="BG83" s="234"/>
      <c r="BH83" s="234"/>
      <c r="BI83" s="234"/>
      <c r="BJ83" s="234"/>
      <c r="BK83" s="234"/>
      <c r="BL83" s="234"/>
      <c r="BM83" s="234"/>
      <c r="BN83" s="234"/>
      <c r="BO83" s="234"/>
      <c r="BP83" s="234"/>
      <c r="BQ83" s="234"/>
      <c r="BR83" s="234"/>
      <c r="BS83" s="234"/>
      <c r="BT83" s="234"/>
      <c r="BU83" s="234"/>
      <c r="BV83" s="234"/>
      <c r="BW83" s="234"/>
      <c r="BX83" s="234"/>
      <c r="BY83" s="234"/>
      <c r="BZ83" s="234"/>
      <c r="CA83" s="234"/>
      <c r="CB83" s="234"/>
      <c r="CC83" s="234"/>
      <c r="CD83" s="234"/>
      <c r="CE83" s="234"/>
      <c r="CF83" s="234"/>
      <c r="CG83" s="234"/>
      <c r="CH83" s="234"/>
      <c r="CI83" s="234"/>
      <c r="CJ83" s="234"/>
      <c r="CK83" s="234"/>
      <c r="CL83" s="234"/>
      <c r="CM83" s="234"/>
      <c r="CN83" s="234"/>
      <c r="CO83" s="234"/>
      <c r="CP83" s="234"/>
      <c r="CQ83" s="234"/>
      <c r="CR83" s="234"/>
      <c r="CS83" s="234"/>
      <c r="CT83" s="234"/>
      <c r="CU83" s="234"/>
      <c r="CV83" s="234"/>
      <c r="CW83" s="234"/>
      <c r="CX83" s="234"/>
      <c r="CY83" s="234"/>
      <c r="CZ83" s="234"/>
      <c r="DA83" s="234"/>
      <c r="DB83" s="234"/>
      <c r="DC83" s="234"/>
      <c r="DD83" s="234"/>
    </row>
    <row r="84" spans="1:108" s="231" customFormat="1" ht="24" customHeight="1" x14ac:dyDescent="0.25">
      <c r="A84" s="279"/>
      <c r="B84" s="301"/>
      <c r="C84" s="298"/>
      <c r="D84" s="299"/>
      <c r="E84" s="252">
        <v>113</v>
      </c>
      <c r="F84" s="253" t="s">
        <v>19</v>
      </c>
      <c r="G84" s="248">
        <v>150000</v>
      </c>
      <c r="H84" s="248">
        <v>150000</v>
      </c>
      <c r="I84" s="248">
        <v>150000</v>
      </c>
      <c r="J84" s="248">
        <v>150000</v>
      </c>
      <c r="K84" s="248">
        <v>0</v>
      </c>
      <c r="L84" s="248">
        <v>0</v>
      </c>
      <c r="M84" s="248">
        <v>0</v>
      </c>
      <c r="N84" s="248">
        <v>150000</v>
      </c>
      <c r="O84" s="248">
        <v>150000</v>
      </c>
      <c r="P84" s="248">
        <v>150000</v>
      </c>
      <c r="Q84" s="248">
        <v>150000</v>
      </c>
      <c r="R84" s="248">
        <v>150000</v>
      </c>
      <c r="S84" s="248">
        <f>+R84+Q84+P84+O84+N84+M84+L84+K84+J84+I84+H84+G84</f>
        <v>1350000</v>
      </c>
      <c r="T84" s="249">
        <v>112500</v>
      </c>
      <c r="U84" s="250">
        <f>+T84+S84</f>
        <v>1462500</v>
      </c>
      <c r="V84" s="234"/>
      <c r="W84" s="243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  <c r="AK84" s="234"/>
      <c r="AL84" s="234"/>
      <c r="AM84" s="234"/>
      <c r="AN84" s="234"/>
      <c r="AO84" s="234"/>
      <c r="AP84" s="234"/>
      <c r="AQ84" s="234"/>
      <c r="AR84" s="234"/>
      <c r="AS84" s="234"/>
      <c r="AT84" s="234"/>
      <c r="AU84" s="234"/>
      <c r="AV84" s="234"/>
      <c r="AW84" s="234"/>
      <c r="AX84" s="234"/>
      <c r="AY84" s="234"/>
      <c r="AZ84" s="234"/>
      <c r="BA84" s="234"/>
      <c r="BB84" s="234"/>
      <c r="BC84" s="234"/>
      <c r="BD84" s="234"/>
      <c r="BE84" s="234"/>
      <c r="BF84" s="234"/>
      <c r="BG84" s="234"/>
      <c r="BH84" s="234"/>
      <c r="BI84" s="234"/>
      <c r="BJ84" s="234"/>
      <c r="BK84" s="234"/>
      <c r="BL84" s="234"/>
      <c r="BM84" s="234"/>
      <c r="BN84" s="234"/>
      <c r="BO84" s="234"/>
      <c r="BP84" s="234"/>
      <c r="BQ84" s="234"/>
      <c r="BR84" s="234"/>
      <c r="BS84" s="234"/>
      <c r="BT84" s="234"/>
      <c r="BU84" s="234"/>
      <c r="BV84" s="234"/>
      <c r="BW84" s="234"/>
      <c r="BX84" s="234"/>
      <c r="BY84" s="234"/>
      <c r="BZ84" s="234"/>
      <c r="CA84" s="234"/>
      <c r="CB84" s="234"/>
      <c r="CC84" s="234"/>
      <c r="CD84" s="234"/>
      <c r="CE84" s="234"/>
      <c r="CF84" s="234"/>
      <c r="CG84" s="234"/>
      <c r="CH84" s="234"/>
      <c r="CI84" s="234"/>
      <c r="CJ84" s="234"/>
      <c r="CK84" s="234"/>
      <c r="CL84" s="234"/>
      <c r="CM84" s="234"/>
      <c r="CN84" s="234"/>
      <c r="CO84" s="234"/>
      <c r="CP84" s="234"/>
      <c r="CQ84" s="234"/>
      <c r="CR84" s="234"/>
      <c r="CS84" s="234"/>
      <c r="CT84" s="234"/>
      <c r="CU84" s="234"/>
      <c r="CV84" s="234"/>
      <c r="CW84" s="234"/>
      <c r="CX84" s="234"/>
      <c r="CY84" s="234"/>
      <c r="CZ84" s="234"/>
      <c r="DA84" s="234"/>
      <c r="DB84" s="234"/>
      <c r="DC84" s="234"/>
      <c r="DD84" s="234"/>
    </row>
    <row r="85" spans="1:108" s="231" customFormat="1" ht="24" customHeight="1" x14ac:dyDescent="0.25">
      <c r="A85" s="279"/>
      <c r="B85" s="302"/>
      <c r="C85" s="298"/>
      <c r="D85" s="299"/>
      <c r="E85" s="252">
        <v>232</v>
      </c>
      <c r="F85" s="253" t="s">
        <v>20</v>
      </c>
      <c r="G85" s="248">
        <v>0</v>
      </c>
      <c r="H85" s="248">
        <v>0</v>
      </c>
      <c r="I85" s="248">
        <v>0</v>
      </c>
      <c r="J85" s="248">
        <v>0</v>
      </c>
      <c r="K85" s="248">
        <v>0</v>
      </c>
      <c r="L85" s="248">
        <v>0</v>
      </c>
      <c r="M85" s="248">
        <v>0</v>
      </c>
      <c r="N85" s="248">
        <v>0</v>
      </c>
      <c r="O85" s="248">
        <v>0</v>
      </c>
      <c r="P85" s="248">
        <v>0</v>
      </c>
      <c r="Q85" s="248">
        <v>0</v>
      </c>
      <c r="R85" s="248" t="s">
        <v>304</v>
      </c>
      <c r="S85" s="248">
        <v>0</v>
      </c>
      <c r="T85" s="249">
        <v>0</v>
      </c>
      <c r="U85" s="250">
        <v>0</v>
      </c>
      <c r="V85" s="234"/>
      <c r="W85" s="243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4"/>
      <c r="BE85" s="234"/>
      <c r="BF85" s="234"/>
      <c r="BG85" s="234"/>
      <c r="BH85" s="234"/>
      <c r="BI85" s="234"/>
      <c r="BJ85" s="234"/>
      <c r="BK85" s="234"/>
      <c r="BL85" s="234"/>
      <c r="BM85" s="234"/>
      <c r="BN85" s="234"/>
      <c r="BO85" s="234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4"/>
      <c r="CD85" s="234"/>
      <c r="CE85" s="234"/>
      <c r="CF85" s="234"/>
      <c r="CG85" s="234"/>
      <c r="CH85" s="234"/>
      <c r="CI85" s="234"/>
      <c r="CJ85" s="234"/>
      <c r="CK85" s="234"/>
      <c r="CL85" s="234"/>
      <c r="CM85" s="234"/>
      <c r="CN85" s="234"/>
      <c r="CO85" s="234"/>
      <c r="CP85" s="234"/>
      <c r="CQ85" s="234"/>
      <c r="CR85" s="234"/>
      <c r="CS85" s="234"/>
      <c r="CT85" s="234"/>
      <c r="CU85" s="234"/>
      <c r="CV85" s="234"/>
      <c r="CW85" s="234"/>
      <c r="CX85" s="234"/>
      <c r="CY85" s="234"/>
      <c r="CZ85" s="234"/>
      <c r="DA85" s="234"/>
      <c r="DB85" s="234"/>
      <c r="DC85" s="234"/>
      <c r="DD85" s="234"/>
    </row>
    <row r="86" spans="1:108" s="231" customFormat="1" ht="24" customHeight="1" x14ac:dyDescent="0.25">
      <c r="A86" s="279">
        <v>47</v>
      </c>
      <c r="B86" s="283"/>
      <c r="C86" s="298">
        <v>3484666</v>
      </c>
      <c r="D86" s="299" t="s">
        <v>353</v>
      </c>
      <c r="E86" s="252">
        <v>112</v>
      </c>
      <c r="F86" s="253" t="s">
        <v>302</v>
      </c>
      <c r="G86" s="248">
        <v>0</v>
      </c>
      <c r="H86" s="248">
        <v>0</v>
      </c>
      <c r="I86" s="248">
        <v>0</v>
      </c>
      <c r="J86" s="248">
        <v>0</v>
      </c>
      <c r="K86" s="248">
        <v>300000</v>
      </c>
      <c r="L86" s="248">
        <v>300000</v>
      </c>
      <c r="M86" s="248">
        <v>300000</v>
      </c>
      <c r="N86" s="248">
        <v>0</v>
      </c>
      <c r="O86" s="248">
        <v>0</v>
      </c>
      <c r="P86" s="248">
        <v>0</v>
      </c>
      <c r="Q86" s="248">
        <v>0</v>
      </c>
      <c r="R86" s="248">
        <v>0</v>
      </c>
      <c r="S86" s="248">
        <f>SUM(G86:R86)</f>
        <v>900000</v>
      </c>
      <c r="T86" s="249">
        <v>75000</v>
      </c>
      <c r="U86" s="250">
        <f>+T86+S86</f>
        <v>975000</v>
      </c>
      <c r="V86" s="234"/>
      <c r="W86" s="243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4"/>
      <c r="AQ86" s="234"/>
      <c r="AR86" s="234"/>
      <c r="AS86" s="234"/>
      <c r="AT86" s="234"/>
      <c r="AU86" s="234"/>
      <c r="AV86" s="234"/>
      <c r="AW86" s="234"/>
      <c r="AX86" s="234"/>
      <c r="AY86" s="234"/>
      <c r="AZ86" s="234"/>
      <c r="BA86" s="234"/>
      <c r="BB86" s="234"/>
      <c r="BC86" s="234"/>
      <c r="BD86" s="234"/>
      <c r="BE86" s="234"/>
      <c r="BF86" s="234"/>
      <c r="BG86" s="234"/>
      <c r="BH86" s="234"/>
      <c r="BI86" s="234"/>
      <c r="BJ86" s="234"/>
      <c r="BK86" s="234"/>
      <c r="BL86" s="234"/>
      <c r="BM86" s="234"/>
      <c r="BN86" s="234"/>
      <c r="BO86" s="234"/>
      <c r="BP86" s="234"/>
      <c r="BQ86" s="234"/>
      <c r="BR86" s="234"/>
      <c r="BS86" s="234"/>
      <c r="BT86" s="234"/>
      <c r="BU86" s="234"/>
      <c r="BV86" s="234"/>
      <c r="BW86" s="234"/>
      <c r="BX86" s="234"/>
      <c r="BY86" s="234"/>
      <c r="BZ86" s="234"/>
      <c r="CA86" s="234"/>
      <c r="CB86" s="234"/>
      <c r="CC86" s="234"/>
      <c r="CD86" s="234"/>
      <c r="CE86" s="234"/>
      <c r="CF86" s="234"/>
      <c r="CG86" s="234"/>
      <c r="CH86" s="234"/>
      <c r="CI86" s="234"/>
      <c r="CJ86" s="234"/>
      <c r="CK86" s="234"/>
      <c r="CL86" s="234"/>
      <c r="CM86" s="234"/>
      <c r="CN86" s="234"/>
      <c r="CO86" s="234"/>
      <c r="CP86" s="234"/>
      <c r="CQ86" s="234"/>
      <c r="CR86" s="234"/>
      <c r="CS86" s="234"/>
      <c r="CT86" s="234"/>
      <c r="CU86" s="234"/>
      <c r="CV86" s="234"/>
      <c r="CW86" s="234"/>
      <c r="CX86" s="234"/>
      <c r="CY86" s="234"/>
      <c r="CZ86" s="234"/>
      <c r="DA86" s="234"/>
      <c r="DB86" s="234"/>
      <c r="DC86" s="234"/>
      <c r="DD86" s="234"/>
    </row>
    <row r="87" spans="1:108" s="231" customFormat="1" ht="24" customHeight="1" x14ac:dyDescent="0.25">
      <c r="A87" s="279"/>
      <c r="B87" s="283"/>
      <c r="C87" s="298"/>
      <c r="D87" s="299"/>
      <c r="E87" s="252">
        <v>113</v>
      </c>
      <c r="F87" s="253" t="s">
        <v>19</v>
      </c>
      <c r="G87" s="248">
        <v>0</v>
      </c>
      <c r="H87" s="248">
        <v>0</v>
      </c>
      <c r="I87" s="248">
        <v>0</v>
      </c>
      <c r="J87" s="248">
        <v>0</v>
      </c>
      <c r="K87" s="248">
        <v>150000</v>
      </c>
      <c r="L87" s="248">
        <v>150000</v>
      </c>
      <c r="M87" s="248">
        <v>150000</v>
      </c>
      <c r="N87" s="248">
        <v>0</v>
      </c>
      <c r="O87" s="248">
        <v>0</v>
      </c>
      <c r="P87" s="248">
        <v>0</v>
      </c>
      <c r="Q87" s="248">
        <v>0</v>
      </c>
      <c r="R87" s="248">
        <v>0</v>
      </c>
      <c r="S87" s="248">
        <f>+R87+Q87+P87+O87+N87+M87+L87+K87+J87+I87+H87+G87</f>
        <v>450000</v>
      </c>
      <c r="T87" s="249">
        <v>37500</v>
      </c>
      <c r="U87" s="250">
        <f>+T87+S87</f>
        <v>487500</v>
      </c>
      <c r="V87" s="234"/>
      <c r="W87" s="243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  <c r="AO87" s="234"/>
      <c r="AP87" s="234"/>
      <c r="AQ87" s="234"/>
      <c r="AR87" s="234"/>
      <c r="AS87" s="234"/>
      <c r="AT87" s="234"/>
      <c r="AU87" s="234"/>
      <c r="AV87" s="234"/>
      <c r="AW87" s="234"/>
      <c r="AX87" s="234"/>
      <c r="AY87" s="234"/>
      <c r="AZ87" s="234"/>
      <c r="BA87" s="234"/>
      <c r="BB87" s="234"/>
      <c r="BC87" s="234"/>
      <c r="BD87" s="234"/>
      <c r="BE87" s="234"/>
      <c r="BF87" s="234"/>
      <c r="BG87" s="234"/>
      <c r="BH87" s="234"/>
      <c r="BI87" s="234"/>
      <c r="BJ87" s="234"/>
      <c r="BK87" s="234"/>
      <c r="BL87" s="234"/>
      <c r="BM87" s="234"/>
      <c r="BN87" s="234"/>
      <c r="BO87" s="234"/>
      <c r="BP87" s="234"/>
      <c r="BQ87" s="234"/>
      <c r="BR87" s="234"/>
      <c r="BS87" s="234"/>
      <c r="BT87" s="234"/>
      <c r="BU87" s="234"/>
      <c r="BV87" s="234"/>
      <c r="BW87" s="234"/>
      <c r="BX87" s="234"/>
      <c r="BY87" s="234"/>
      <c r="BZ87" s="234"/>
      <c r="CA87" s="234"/>
      <c r="CB87" s="234"/>
      <c r="CC87" s="234"/>
      <c r="CD87" s="234"/>
      <c r="CE87" s="234"/>
      <c r="CF87" s="234"/>
      <c r="CG87" s="234"/>
      <c r="CH87" s="234"/>
      <c r="CI87" s="234"/>
      <c r="CJ87" s="234"/>
      <c r="CK87" s="234"/>
      <c r="CL87" s="234"/>
      <c r="CM87" s="234"/>
      <c r="CN87" s="234"/>
      <c r="CO87" s="234"/>
      <c r="CP87" s="234"/>
      <c r="CQ87" s="234"/>
      <c r="CR87" s="234"/>
      <c r="CS87" s="234"/>
      <c r="CT87" s="234"/>
      <c r="CU87" s="234"/>
      <c r="CV87" s="234"/>
      <c r="CW87" s="234"/>
      <c r="CX87" s="234"/>
      <c r="CY87" s="234"/>
      <c r="CZ87" s="234"/>
      <c r="DA87" s="234"/>
      <c r="DB87" s="234"/>
      <c r="DC87" s="234"/>
      <c r="DD87" s="234"/>
    </row>
    <row r="88" spans="1:108" s="231" customFormat="1" ht="24" customHeight="1" x14ac:dyDescent="0.25">
      <c r="A88" s="279"/>
      <c r="B88" s="283"/>
      <c r="C88" s="298"/>
      <c r="D88" s="299"/>
      <c r="E88" s="252">
        <v>232</v>
      </c>
      <c r="F88" s="253" t="s">
        <v>20</v>
      </c>
      <c r="G88" s="248">
        <v>0</v>
      </c>
      <c r="H88" s="248">
        <v>0</v>
      </c>
      <c r="I88" s="248">
        <v>0</v>
      </c>
      <c r="J88" s="248"/>
      <c r="K88" s="248"/>
      <c r="L88" s="248"/>
      <c r="M88" s="248"/>
      <c r="N88" s="248"/>
      <c r="O88" s="248"/>
      <c r="P88" s="248"/>
      <c r="Q88" s="248"/>
      <c r="R88" s="248"/>
      <c r="S88" s="248">
        <v>0</v>
      </c>
      <c r="T88" s="249">
        <v>0</v>
      </c>
      <c r="U88" s="250">
        <v>0</v>
      </c>
      <c r="V88" s="234"/>
      <c r="W88" s="243"/>
      <c r="X88" s="234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  <c r="AI88" s="234"/>
      <c r="AJ88" s="234"/>
      <c r="AK88" s="234"/>
      <c r="AL88" s="234"/>
      <c r="AM88" s="234"/>
      <c r="AN88" s="234"/>
      <c r="AO88" s="234"/>
      <c r="AP88" s="234"/>
      <c r="AQ88" s="234"/>
      <c r="AR88" s="234"/>
      <c r="AS88" s="234"/>
      <c r="AT88" s="234"/>
      <c r="AU88" s="234"/>
      <c r="AV88" s="234"/>
      <c r="AW88" s="234"/>
      <c r="AX88" s="234"/>
      <c r="AY88" s="234"/>
      <c r="AZ88" s="234"/>
      <c r="BA88" s="234"/>
      <c r="BB88" s="234"/>
      <c r="BC88" s="234"/>
      <c r="BD88" s="234"/>
      <c r="BE88" s="234"/>
      <c r="BF88" s="234"/>
      <c r="BG88" s="234"/>
      <c r="BH88" s="234"/>
      <c r="BI88" s="234"/>
      <c r="BJ88" s="234"/>
      <c r="BK88" s="234"/>
      <c r="BL88" s="234"/>
      <c r="BM88" s="234"/>
      <c r="BN88" s="234"/>
      <c r="BO88" s="234"/>
      <c r="BP88" s="234"/>
      <c r="BQ88" s="234"/>
      <c r="BR88" s="234"/>
      <c r="BS88" s="234"/>
      <c r="BT88" s="234"/>
      <c r="BU88" s="234"/>
      <c r="BV88" s="234"/>
      <c r="BW88" s="234"/>
      <c r="BX88" s="234"/>
      <c r="BY88" s="234"/>
      <c r="BZ88" s="234"/>
      <c r="CA88" s="234"/>
      <c r="CB88" s="234"/>
      <c r="CC88" s="234"/>
      <c r="CD88" s="234"/>
      <c r="CE88" s="234"/>
      <c r="CF88" s="234"/>
      <c r="CG88" s="234"/>
      <c r="CH88" s="234"/>
      <c r="CI88" s="234"/>
      <c r="CJ88" s="234"/>
      <c r="CK88" s="234"/>
      <c r="CL88" s="234"/>
      <c r="CM88" s="234"/>
      <c r="CN88" s="234"/>
      <c r="CO88" s="234"/>
      <c r="CP88" s="234"/>
      <c r="CQ88" s="234"/>
      <c r="CR88" s="234"/>
      <c r="CS88" s="234"/>
      <c r="CT88" s="234"/>
      <c r="CU88" s="234"/>
      <c r="CV88" s="234"/>
      <c r="CW88" s="234"/>
      <c r="CX88" s="234"/>
      <c r="CY88" s="234"/>
      <c r="CZ88" s="234"/>
      <c r="DA88" s="234"/>
      <c r="DB88" s="234"/>
      <c r="DC88" s="234"/>
      <c r="DD88" s="234"/>
    </row>
    <row r="89" spans="1:108" s="231" customFormat="1" ht="21.95" customHeight="1" x14ac:dyDescent="0.25">
      <c r="A89" s="247">
        <v>48</v>
      </c>
      <c r="B89" s="251"/>
      <c r="C89" s="256">
        <v>2336568</v>
      </c>
      <c r="D89" s="257" t="s">
        <v>354</v>
      </c>
      <c r="E89" s="252">
        <v>133</v>
      </c>
      <c r="F89" s="253" t="s">
        <v>339</v>
      </c>
      <c r="G89" s="248">
        <v>0</v>
      </c>
      <c r="H89" s="248">
        <v>0</v>
      </c>
      <c r="I89" s="248">
        <v>0</v>
      </c>
      <c r="J89" s="248">
        <v>0</v>
      </c>
      <c r="K89" s="248">
        <v>0</v>
      </c>
      <c r="L89" s="248">
        <v>0</v>
      </c>
      <c r="M89" s="248">
        <v>1500000</v>
      </c>
      <c r="N89" s="248">
        <v>1500000</v>
      </c>
      <c r="O89" s="248">
        <v>1500000</v>
      </c>
      <c r="P89" s="248">
        <v>1500000</v>
      </c>
      <c r="Q89" s="248">
        <v>1500000</v>
      </c>
      <c r="R89" s="248">
        <v>1500000</v>
      </c>
      <c r="S89" s="248">
        <f>SUM(G89:R89)</f>
        <v>9000000</v>
      </c>
      <c r="T89" s="249">
        <v>750000</v>
      </c>
      <c r="U89" s="250">
        <f>+T89+S89</f>
        <v>9750000</v>
      </c>
      <c r="V89" s="234"/>
      <c r="W89" s="243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4"/>
      <c r="BC89" s="234"/>
      <c r="BD89" s="234"/>
      <c r="BE89" s="234"/>
      <c r="BF89" s="234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4"/>
      <c r="CD89" s="234"/>
      <c r="CE89" s="234"/>
      <c r="CF89" s="234"/>
      <c r="CG89" s="234"/>
      <c r="CH89" s="234"/>
      <c r="CI89" s="234"/>
      <c r="CJ89" s="234"/>
      <c r="CK89" s="234"/>
      <c r="CL89" s="234"/>
      <c r="CM89" s="234"/>
      <c r="CN89" s="234"/>
      <c r="CO89" s="234"/>
      <c r="CP89" s="234"/>
      <c r="CQ89" s="234"/>
      <c r="CR89" s="234"/>
      <c r="CS89" s="234"/>
      <c r="CT89" s="234"/>
      <c r="CU89" s="234"/>
      <c r="CV89" s="234"/>
      <c r="CW89" s="234"/>
      <c r="CX89" s="234"/>
      <c r="CY89" s="234"/>
      <c r="CZ89" s="234"/>
      <c r="DA89" s="234"/>
      <c r="DB89" s="234"/>
      <c r="DC89" s="234"/>
      <c r="DD89" s="234"/>
    </row>
    <row r="90" spans="1:108" s="230" customFormat="1" ht="28.5" customHeight="1" x14ac:dyDescent="0.5">
      <c r="A90" s="303" t="s">
        <v>303</v>
      </c>
      <c r="B90" s="303"/>
      <c r="C90" s="303"/>
      <c r="D90" s="303"/>
      <c r="E90" s="303"/>
      <c r="F90" s="303"/>
      <c r="G90" s="228">
        <f t="shared" ref="G90:U90" si="7">SUM(G7:G89)</f>
        <v>45700000</v>
      </c>
      <c r="H90" s="228">
        <f t="shared" si="7"/>
        <v>45400000</v>
      </c>
      <c r="I90" s="228">
        <f t="shared" si="7"/>
        <v>45400000</v>
      </c>
      <c r="J90" s="228">
        <f t="shared" si="7"/>
        <v>39600000</v>
      </c>
      <c r="K90" s="228">
        <f t="shared" si="7"/>
        <v>39400000</v>
      </c>
      <c r="L90" s="228">
        <f t="shared" si="7"/>
        <v>39400000</v>
      </c>
      <c r="M90" s="228">
        <f t="shared" si="7"/>
        <v>42800000</v>
      </c>
      <c r="N90" s="228">
        <f t="shared" si="7"/>
        <v>42800000</v>
      </c>
      <c r="O90" s="228">
        <f t="shared" si="7"/>
        <v>45800000</v>
      </c>
      <c r="P90" s="228">
        <f t="shared" si="7"/>
        <v>45800000</v>
      </c>
      <c r="Q90" s="228">
        <f t="shared" si="7"/>
        <v>45800000</v>
      </c>
      <c r="R90" s="228">
        <f t="shared" si="7"/>
        <v>45800000</v>
      </c>
      <c r="S90" s="228">
        <f t="shared" si="7"/>
        <v>523700000</v>
      </c>
      <c r="T90" s="228">
        <f t="shared" si="7"/>
        <v>43616667</v>
      </c>
      <c r="U90" s="229">
        <f t="shared" si="7"/>
        <v>567316667</v>
      </c>
      <c r="V90" s="242"/>
      <c r="W90" s="244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/>
      <c r="BZ90" s="242"/>
      <c r="CA90" s="242"/>
      <c r="CB90" s="242"/>
      <c r="CC90" s="242"/>
      <c r="CD90" s="242"/>
      <c r="CE90" s="242"/>
      <c r="CF90" s="242"/>
      <c r="CG90" s="242"/>
      <c r="CH90" s="242"/>
      <c r="CI90" s="242"/>
      <c r="CJ90" s="242"/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  <c r="CU90" s="242"/>
      <c r="CV90" s="242"/>
      <c r="CW90" s="242"/>
      <c r="CX90" s="242"/>
      <c r="CY90" s="242"/>
      <c r="CZ90" s="242"/>
      <c r="DA90" s="242"/>
      <c r="DB90" s="242"/>
      <c r="DC90" s="242"/>
      <c r="DD90" s="242"/>
    </row>
    <row r="91" spans="1:108" s="3" customFormat="1" ht="28.5" customHeight="1" x14ac:dyDescent="0.3">
      <c r="A91" s="4"/>
      <c r="B91" s="160"/>
      <c r="C91" s="240"/>
      <c r="D91" s="6"/>
      <c r="E91" s="5"/>
      <c r="F91" s="237"/>
      <c r="G91" s="19"/>
      <c r="H91" s="11"/>
      <c r="I91" s="12"/>
      <c r="J91" s="12"/>
      <c r="K91" s="12"/>
      <c r="L91" s="13"/>
      <c r="M91" s="13"/>
      <c r="N91" s="13"/>
      <c r="O91" s="13"/>
      <c r="P91" s="13"/>
      <c r="Q91" s="14"/>
      <c r="R91" s="13"/>
      <c r="S91" s="15"/>
      <c r="T91" s="15"/>
      <c r="U91" s="223"/>
    </row>
    <row r="92" spans="1:108" s="3" customFormat="1" ht="28.5" customHeight="1" x14ac:dyDescent="0.3">
      <c r="A92" s="4"/>
      <c r="B92" s="160"/>
      <c r="C92" s="241"/>
      <c r="D92" s="5"/>
      <c r="E92" s="1"/>
      <c r="F92" s="238"/>
      <c r="G92" s="20"/>
      <c r="H92" s="16"/>
      <c r="I92" s="13"/>
      <c r="J92" s="13"/>
      <c r="K92" s="13"/>
      <c r="L92" s="13"/>
      <c r="M92" s="13"/>
      <c r="N92" s="13"/>
      <c r="O92" s="13"/>
      <c r="P92" s="13"/>
      <c r="Q92" s="14"/>
      <c r="R92" s="13"/>
      <c r="S92" s="15"/>
      <c r="T92" s="15"/>
      <c r="U92" s="223"/>
    </row>
    <row r="93" spans="1:108" x14ac:dyDescent="0.25">
      <c r="T93" s="258"/>
    </row>
    <row r="94" spans="1:108" x14ac:dyDescent="0.25">
      <c r="T94" s="258"/>
    </row>
  </sheetData>
  <mergeCells count="72">
    <mergeCell ref="A20:A22"/>
    <mergeCell ref="B20:B22"/>
    <mergeCell ref="C14:C16"/>
    <mergeCell ref="D14:D16"/>
    <mergeCell ref="C17:C19"/>
    <mergeCell ref="D17:D19"/>
    <mergeCell ref="A17:A19"/>
    <mergeCell ref="C20:C22"/>
    <mergeCell ref="D20:D22"/>
    <mergeCell ref="B17:B19"/>
    <mergeCell ref="A77:A79"/>
    <mergeCell ref="B77:B79"/>
    <mergeCell ref="C77:C79"/>
    <mergeCell ref="D77:D79"/>
    <mergeCell ref="A83:A85"/>
    <mergeCell ref="C83:C85"/>
    <mergeCell ref="D83:D85"/>
    <mergeCell ref="B83:B85"/>
    <mergeCell ref="A80:A82"/>
    <mergeCell ref="B80:B82"/>
    <mergeCell ref="C80:C82"/>
    <mergeCell ref="D80:D82"/>
    <mergeCell ref="A90:F90"/>
    <mergeCell ref="A86:A88"/>
    <mergeCell ref="B86:B88"/>
    <mergeCell ref="C86:C88"/>
    <mergeCell ref="D86:D88"/>
    <mergeCell ref="D71:D73"/>
    <mergeCell ref="A74:A76"/>
    <mergeCell ref="B74:B76"/>
    <mergeCell ref="C74:C76"/>
    <mergeCell ref="D74:D76"/>
    <mergeCell ref="B71:B73"/>
    <mergeCell ref="A71:A73"/>
    <mergeCell ref="C71:C73"/>
    <mergeCell ref="A65:A67"/>
    <mergeCell ref="B65:B67"/>
    <mergeCell ref="C65:C67"/>
    <mergeCell ref="D65:D67"/>
    <mergeCell ref="A68:A70"/>
    <mergeCell ref="B68:B70"/>
    <mergeCell ref="C68:C70"/>
    <mergeCell ref="D68:D70"/>
    <mergeCell ref="A62:A64"/>
    <mergeCell ref="B62:B64"/>
    <mergeCell ref="C62:C64"/>
    <mergeCell ref="D62:D64"/>
    <mergeCell ref="A59:A61"/>
    <mergeCell ref="B59:B61"/>
    <mergeCell ref="C59:C61"/>
    <mergeCell ref="D59:D61"/>
    <mergeCell ref="A26:A28"/>
    <mergeCell ref="B26:B28"/>
    <mergeCell ref="C26:C28"/>
    <mergeCell ref="D26:D28"/>
    <mergeCell ref="A23:A25"/>
    <mergeCell ref="B23:B25"/>
    <mergeCell ref="C23:C25"/>
    <mergeCell ref="D23:D25"/>
    <mergeCell ref="A3:S3"/>
    <mergeCell ref="A4:U4"/>
    <mergeCell ref="A5:U5"/>
    <mergeCell ref="A7:A10"/>
    <mergeCell ref="B7:B10"/>
    <mergeCell ref="C7:C10"/>
    <mergeCell ref="D7:D10"/>
    <mergeCell ref="A11:A13"/>
    <mergeCell ref="B11:B13"/>
    <mergeCell ref="C11:C13"/>
    <mergeCell ref="D11:D13"/>
    <mergeCell ref="A14:A16"/>
    <mergeCell ref="B14:B16"/>
  </mergeCells>
  <conditionalFormatting sqref="C45:C50 C31:D35 C43:D43">
    <cfRule type="containsText" dxfId="31" priority="64" operator="containsText" text="COBRO">
      <formula>NOT(ISERROR(SEARCH("COBRO",C31)))</formula>
    </cfRule>
  </conditionalFormatting>
  <conditionalFormatting sqref="C45:C50">
    <cfRule type="containsText" dxfId="30" priority="63" operator="containsText" text="NO COBRO">
      <formula>NOT(ISERROR(SEARCH("NO COBRO",C45)))</formula>
    </cfRule>
  </conditionalFormatting>
  <conditionalFormatting sqref="C54:C55">
    <cfRule type="containsText" dxfId="29" priority="45" operator="containsText" text="COBRO">
      <formula>NOT(ISERROR(SEARCH("COBRO",C54)))</formula>
    </cfRule>
    <cfRule type="containsText" dxfId="28" priority="46" operator="containsText" text="NO COBRO">
      <formula>NOT(ISERROR(SEARCH("NO COBRO",C54)))</formula>
    </cfRule>
  </conditionalFormatting>
  <conditionalFormatting sqref="C29:D30">
    <cfRule type="containsText" dxfId="27" priority="19" operator="containsText" text="COBRO">
      <formula>NOT(ISERROR(SEARCH("COBRO",C29)))</formula>
    </cfRule>
    <cfRule type="containsText" dxfId="26" priority="20" operator="containsText" text="NO COBRO">
      <formula>NOT(ISERROR(SEARCH("NO COBRO",C29)))</formula>
    </cfRule>
  </conditionalFormatting>
  <conditionalFormatting sqref="C31:D36">
    <cfRule type="containsText" dxfId="25" priority="44" operator="containsText" text="NO COBRO">
      <formula>NOT(ISERROR(SEARCH("NO COBRO",C31)))</formula>
    </cfRule>
  </conditionalFormatting>
  <conditionalFormatting sqref="C36:D36">
    <cfRule type="containsText" dxfId="24" priority="43" operator="containsText" text="COBRO">
      <formula>NOT(ISERROR(SEARCH("COBRO",C36)))</formula>
    </cfRule>
  </conditionalFormatting>
  <conditionalFormatting sqref="C38:D39">
    <cfRule type="containsText" dxfId="23" priority="39" operator="containsText" text="COBRO">
      <formula>NOT(ISERROR(SEARCH("COBRO",C38)))</formula>
    </cfRule>
    <cfRule type="containsText" dxfId="22" priority="40" operator="containsText" text="NO COBRO">
      <formula>NOT(ISERROR(SEARCH("NO COBRO",C38)))</formula>
    </cfRule>
  </conditionalFormatting>
  <conditionalFormatting sqref="C43:D44">
    <cfRule type="containsText" dxfId="21" priority="10" operator="containsText" text="NO COBRO">
      <formula>NOT(ISERROR(SEARCH("NO COBRO",C43)))</formula>
    </cfRule>
  </conditionalFormatting>
  <conditionalFormatting sqref="C44:D44">
    <cfRule type="containsText" dxfId="20" priority="9" operator="containsText" text="COBRO">
      <formula>NOT(ISERROR(SEARCH("COBRO",C44)))</formula>
    </cfRule>
  </conditionalFormatting>
  <conditionalFormatting sqref="C51:D53">
    <cfRule type="containsText" dxfId="19" priority="7" operator="containsText" text="COBRO">
      <formula>NOT(ISERROR(SEARCH("COBRO",C51)))</formula>
    </cfRule>
    <cfRule type="containsText" dxfId="18" priority="8" operator="containsText" text="NO COBRO">
      <formula>NOT(ISERROR(SEARCH("NO COBRO",C51)))</formula>
    </cfRule>
  </conditionalFormatting>
  <conditionalFormatting sqref="C56:D58">
    <cfRule type="containsText" dxfId="17" priority="1" operator="containsText" text="COBRO">
      <formula>NOT(ISERROR(SEARCH("COBRO",C56)))</formula>
    </cfRule>
    <cfRule type="containsText" dxfId="16" priority="2" operator="containsText" text="NO COBRO">
      <formula>NOT(ISERROR(SEARCH("NO COBRO",C56)))</formula>
    </cfRule>
  </conditionalFormatting>
  <conditionalFormatting sqref="D59:D62">
    <cfRule type="containsText" dxfId="15" priority="57" operator="containsText" text="NO COBRO">
      <formula>NOT(ISERROR(SEARCH("NO COBRO",D59)))</formula>
    </cfRule>
    <cfRule type="containsText" dxfId="14" priority="58" operator="containsText" text="COBRO">
      <formula>NOT(ISERROR(SEARCH("COBRO",D59)))</formula>
    </cfRule>
  </conditionalFormatting>
  <conditionalFormatting sqref="D65">
    <cfRule type="containsText" dxfId="13" priority="55" operator="containsText" text="NO COBRO">
      <formula>NOT(ISERROR(SEARCH("NO COBRO",D65)))</formula>
    </cfRule>
    <cfRule type="containsText" dxfId="12" priority="56" operator="containsText" text="COBRO">
      <formula>NOT(ISERROR(SEARCH("COBRO",D65)))</formula>
    </cfRule>
  </conditionalFormatting>
  <conditionalFormatting sqref="D68">
    <cfRule type="containsText" dxfId="11" priority="53" operator="containsText" text="NO COBRO">
      <formula>NOT(ISERROR(SEARCH("NO COBRO",D68)))</formula>
    </cfRule>
    <cfRule type="containsText" dxfId="10" priority="54" operator="containsText" text="COBRO">
      <formula>NOT(ISERROR(SEARCH("COBRO",D68)))</formula>
    </cfRule>
  </conditionalFormatting>
  <conditionalFormatting sqref="D74">
    <cfRule type="containsText" dxfId="9" priority="51" operator="containsText" text="NO COBRO">
      <formula>NOT(ISERROR(SEARCH("NO COBRO",D74)))</formula>
    </cfRule>
    <cfRule type="containsText" dxfId="8" priority="52" operator="containsText" text="COBRO">
      <formula>NOT(ISERROR(SEARCH("COBRO",D74)))</formula>
    </cfRule>
  </conditionalFormatting>
  <conditionalFormatting sqref="D77">
    <cfRule type="containsText" dxfId="7" priority="11" operator="containsText" text="NO COBRO">
      <formula>NOT(ISERROR(SEARCH("NO COBRO",D77)))</formula>
    </cfRule>
    <cfRule type="containsText" dxfId="6" priority="12" operator="containsText" text="COBRO">
      <formula>NOT(ISERROR(SEARCH("COBRO",D77)))</formula>
    </cfRule>
  </conditionalFormatting>
  <conditionalFormatting sqref="D83">
    <cfRule type="containsText" dxfId="5" priority="49" operator="containsText" text="NO COBRO">
      <formula>NOT(ISERROR(SEARCH("NO COBRO",D83)))</formula>
    </cfRule>
    <cfRule type="containsText" dxfId="4" priority="50" operator="containsText" text="COBRO">
      <formula>NOT(ISERROR(SEARCH("COBRO",D83)))</formula>
    </cfRule>
  </conditionalFormatting>
  <pageMargins left="0.7" right="0.7" top="0.75" bottom="0.75" header="0.3" footer="0.3"/>
  <pageSetup paperSize="1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40"/>
    <col min="17" max="17" width="11.42578125" style="41"/>
    <col min="18" max="18" width="11.42578125" style="42"/>
    <col min="21" max="22" width="11.42578125" style="43"/>
  </cols>
  <sheetData>
    <row r="1" spans="1:22" x14ac:dyDescent="0.25">
      <c r="A1" t="s">
        <v>103</v>
      </c>
    </row>
    <row r="5" spans="1:22" ht="15" customHeight="1" x14ac:dyDescent="0.25">
      <c r="A5" s="141" t="s">
        <v>104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2" ht="1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2" ht="21" x14ac:dyDescent="0.25">
      <c r="A7" s="44"/>
      <c r="B7" s="44"/>
      <c r="C7" s="45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6"/>
      <c r="R7" s="44"/>
      <c r="S7" s="44"/>
      <c r="T7" s="44"/>
    </row>
    <row r="8" spans="1:22" s="47" customFormat="1" x14ac:dyDescent="0.2">
      <c r="B8" s="48" t="s">
        <v>105</v>
      </c>
      <c r="C8" s="49"/>
      <c r="D8" s="50" t="s">
        <v>106</v>
      </c>
      <c r="E8" s="49"/>
      <c r="Q8" s="51"/>
      <c r="R8" s="52"/>
      <c r="U8" s="53"/>
      <c r="V8" s="53"/>
    </row>
    <row r="9" spans="1:22" s="47" customFormat="1" x14ac:dyDescent="0.2">
      <c r="B9" s="48" t="s">
        <v>107</v>
      </c>
      <c r="C9" s="49"/>
      <c r="D9" s="50" t="s">
        <v>108</v>
      </c>
      <c r="E9" s="49"/>
      <c r="Q9" s="51"/>
      <c r="R9" s="52"/>
      <c r="U9" s="53"/>
      <c r="V9" s="53"/>
    </row>
    <row r="10" spans="1:22" s="47" customFormat="1" x14ac:dyDescent="0.2">
      <c r="B10" s="48" t="s">
        <v>109</v>
      </c>
      <c r="C10" s="49"/>
      <c r="D10" s="50" t="s">
        <v>110</v>
      </c>
      <c r="E10" s="49"/>
      <c r="Q10" s="51"/>
      <c r="R10" s="52"/>
      <c r="U10" s="53"/>
      <c r="V10" s="53"/>
    </row>
    <row r="11" spans="1:22" s="47" customFormat="1" x14ac:dyDescent="0.2">
      <c r="B11" s="54"/>
      <c r="C11" s="54"/>
      <c r="D11" s="54"/>
      <c r="Q11" s="51"/>
      <c r="R11" s="52"/>
      <c r="U11" s="53"/>
      <c r="V11" s="53"/>
    </row>
    <row r="12" spans="1:22" ht="15" customHeight="1" x14ac:dyDescent="0.25">
      <c r="A12" s="142" t="s">
        <v>111</v>
      </c>
      <c r="B12" s="143" t="s">
        <v>112</v>
      </c>
      <c r="C12" s="142" t="s">
        <v>113</v>
      </c>
      <c r="D12" s="142" t="s">
        <v>114</v>
      </c>
      <c r="E12" s="142" t="s">
        <v>0</v>
      </c>
      <c r="F12" s="142" t="s">
        <v>1</v>
      </c>
      <c r="G12" s="142" t="s">
        <v>2</v>
      </c>
      <c r="H12" s="142" t="s">
        <v>3</v>
      </c>
      <c r="I12" s="142" t="s">
        <v>4</v>
      </c>
      <c r="J12" s="142" t="s">
        <v>5</v>
      </c>
      <c r="K12" s="142" t="s">
        <v>6</v>
      </c>
      <c r="L12" s="142" t="s">
        <v>7</v>
      </c>
      <c r="M12" s="142" t="s">
        <v>115</v>
      </c>
      <c r="N12" s="142" t="s">
        <v>9</v>
      </c>
      <c r="O12" s="142" t="s">
        <v>10</v>
      </c>
      <c r="P12" s="142" t="s">
        <v>11</v>
      </c>
      <c r="Q12" s="144" t="s">
        <v>116</v>
      </c>
      <c r="R12" s="145" t="s">
        <v>117</v>
      </c>
      <c r="S12" s="146" t="s">
        <v>118</v>
      </c>
      <c r="T12" s="142" t="s">
        <v>119</v>
      </c>
    </row>
    <row r="13" spans="1:22" x14ac:dyDescent="0.25">
      <c r="A13" s="147"/>
      <c r="B13" s="148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9"/>
      <c r="R13" s="150"/>
      <c r="S13" s="151"/>
      <c r="T13" s="147"/>
    </row>
    <row r="14" spans="1:22" s="2" customFormat="1" ht="45" x14ac:dyDescent="0.25">
      <c r="A14" s="55">
        <v>1</v>
      </c>
      <c r="B14" s="9">
        <v>2195253</v>
      </c>
      <c r="C14" s="22" t="s">
        <v>25</v>
      </c>
      <c r="D14" s="56" t="s">
        <v>120</v>
      </c>
      <c r="E14" s="25">
        <v>250000</v>
      </c>
      <c r="F14" s="38">
        <v>250000</v>
      </c>
      <c r="G14" s="38">
        <v>250000</v>
      </c>
      <c r="H14" s="38">
        <v>250000</v>
      </c>
      <c r="I14" s="38">
        <v>250000</v>
      </c>
      <c r="J14" s="38">
        <v>250000</v>
      </c>
      <c r="K14" s="25">
        <v>250000</v>
      </c>
      <c r="L14" s="38">
        <v>250000</v>
      </c>
      <c r="M14" s="38">
        <v>250000</v>
      </c>
      <c r="N14" s="25">
        <v>250000</v>
      </c>
      <c r="O14" s="25">
        <v>250000</v>
      </c>
      <c r="P14" s="39">
        <v>250000</v>
      </c>
      <c r="Q14" s="57">
        <f>SUM(E14:P14)</f>
        <v>3000000</v>
      </c>
      <c r="R14" s="58"/>
      <c r="S14" s="59">
        <f>(Q14/12)-R14</f>
        <v>250000</v>
      </c>
      <c r="T14" s="60"/>
      <c r="U14" s="61"/>
      <c r="V14" s="62"/>
    </row>
    <row r="15" spans="1:22" s="2" customFormat="1" ht="33.75" x14ac:dyDescent="0.25">
      <c r="A15" s="55">
        <v>2</v>
      </c>
      <c r="B15" s="23">
        <v>1247058</v>
      </c>
      <c r="C15" s="24" t="s">
        <v>26</v>
      </c>
      <c r="D15" s="56" t="s">
        <v>121</v>
      </c>
      <c r="E15" s="25">
        <v>0</v>
      </c>
      <c r="F15" s="38">
        <v>250000</v>
      </c>
      <c r="G15" s="38">
        <v>250000</v>
      </c>
      <c r="H15" s="38">
        <v>250000</v>
      </c>
      <c r="I15" s="38">
        <v>250000</v>
      </c>
      <c r="J15" s="38">
        <v>250000</v>
      </c>
      <c r="K15" s="25">
        <v>250000</v>
      </c>
      <c r="L15" s="38">
        <v>250000</v>
      </c>
      <c r="M15" s="38">
        <v>250000</v>
      </c>
      <c r="N15" s="25">
        <v>250000</v>
      </c>
      <c r="O15" s="25">
        <v>250000</v>
      </c>
      <c r="P15" s="39">
        <v>250000</v>
      </c>
      <c r="Q15" s="57">
        <f t="shared" ref="Q15:Q78" si="0">SUM(E15:P15)</f>
        <v>2750000</v>
      </c>
      <c r="R15" s="58"/>
      <c r="S15" s="59">
        <f t="shared" ref="S15:S78" si="1">(Q15/12)-R15</f>
        <v>229166.66666666666</v>
      </c>
      <c r="T15" s="60"/>
      <c r="U15" s="61"/>
      <c r="V15" s="62"/>
    </row>
    <row r="16" spans="1:22" s="2" customFormat="1" ht="33.75" x14ac:dyDescent="0.25">
      <c r="A16" s="55">
        <v>3</v>
      </c>
      <c r="B16" s="23">
        <v>674207</v>
      </c>
      <c r="C16" s="24" t="s">
        <v>27</v>
      </c>
      <c r="D16" s="56" t="s">
        <v>122</v>
      </c>
      <c r="E16" s="25">
        <v>0</v>
      </c>
      <c r="F16" s="38">
        <v>0</v>
      </c>
      <c r="G16" s="38">
        <v>250000</v>
      </c>
      <c r="H16" s="38">
        <v>250000</v>
      </c>
      <c r="I16" s="38">
        <v>250000</v>
      </c>
      <c r="J16" s="38">
        <v>250000</v>
      </c>
      <c r="K16" s="25">
        <v>250000</v>
      </c>
      <c r="L16" s="38">
        <v>250000</v>
      </c>
      <c r="M16" s="38">
        <v>250000</v>
      </c>
      <c r="N16" s="25">
        <v>250000</v>
      </c>
      <c r="O16" s="25">
        <v>250000</v>
      </c>
      <c r="P16" s="39">
        <v>250000</v>
      </c>
      <c r="Q16" s="57">
        <f t="shared" si="0"/>
        <v>2500000</v>
      </c>
      <c r="R16" s="58"/>
      <c r="S16" s="59">
        <f t="shared" si="1"/>
        <v>208333.33333333334</v>
      </c>
      <c r="T16" s="60"/>
      <c r="U16" s="61"/>
      <c r="V16" s="62"/>
    </row>
    <row r="17" spans="1:22" s="2" customFormat="1" ht="33.75" x14ac:dyDescent="0.25">
      <c r="A17" s="55">
        <v>4</v>
      </c>
      <c r="B17" s="23">
        <v>4047847</v>
      </c>
      <c r="C17" s="24" t="s">
        <v>28</v>
      </c>
      <c r="D17" s="56" t="s">
        <v>123</v>
      </c>
      <c r="E17" s="25">
        <v>600000</v>
      </c>
      <c r="F17" s="25">
        <v>600000</v>
      </c>
      <c r="G17" s="25">
        <v>600000</v>
      </c>
      <c r="H17" s="38">
        <v>900000</v>
      </c>
      <c r="I17" s="38">
        <v>900000</v>
      </c>
      <c r="J17" s="38">
        <v>900000</v>
      </c>
      <c r="K17" s="25">
        <v>360000</v>
      </c>
      <c r="L17" s="38">
        <v>0</v>
      </c>
      <c r="M17" s="25">
        <v>900000</v>
      </c>
      <c r="N17" s="25">
        <v>900000</v>
      </c>
      <c r="O17" s="25">
        <v>900000</v>
      </c>
      <c r="P17" s="39">
        <v>900000</v>
      </c>
      <c r="Q17" s="57">
        <f t="shared" si="0"/>
        <v>8460000</v>
      </c>
      <c r="R17" s="58"/>
      <c r="S17" s="59">
        <f t="shared" si="1"/>
        <v>705000</v>
      </c>
      <c r="T17" s="60"/>
      <c r="U17" s="61"/>
      <c r="V17" s="62"/>
    </row>
    <row r="18" spans="1:22" s="2" customFormat="1" ht="45" x14ac:dyDescent="0.25">
      <c r="A18" s="55">
        <v>5</v>
      </c>
      <c r="B18" s="23">
        <v>4342942</v>
      </c>
      <c r="C18" s="24" t="s">
        <v>29</v>
      </c>
      <c r="D18" s="56" t="s">
        <v>124</v>
      </c>
      <c r="E18" s="25">
        <v>650000</v>
      </c>
      <c r="F18" s="25">
        <f>650000+350000</f>
        <v>1000000</v>
      </c>
      <c r="G18" s="25">
        <v>1000000</v>
      </c>
      <c r="H18" s="38">
        <v>1000000</v>
      </c>
      <c r="I18" s="38">
        <v>1000000</v>
      </c>
      <c r="J18" s="38">
        <v>1000000</v>
      </c>
      <c r="K18" s="25">
        <v>1000000</v>
      </c>
      <c r="L18" s="38">
        <v>1000000</v>
      </c>
      <c r="M18" s="38">
        <v>1000000</v>
      </c>
      <c r="N18" s="25">
        <v>1000000</v>
      </c>
      <c r="O18" s="25">
        <v>1000000</v>
      </c>
      <c r="P18" s="39">
        <v>1000000</v>
      </c>
      <c r="Q18" s="57">
        <f t="shared" si="0"/>
        <v>11650000</v>
      </c>
      <c r="R18" s="58"/>
      <c r="S18" s="59">
        <f t="shared" si="1"/>
        <v>970833.33333333337</v>
      </c>
      <c r="T18" s="60"/>
      <c r="U18" s="61"/>
      <c r="V18" s="62"/>
    </row>
    <row r="19" spans="1:22" s="2" customFormat="1" ht="33.75" x14ac:dyDescent="0.25">
      <c r="A19" s="55">
        <v>6</v>
      </c>
      <c r="B19" s="23">
        <v>1825838</v>
      </c>
      <c r="C19" s="24" t="s">
        <v>30</v>
      </c>
      <c r="D19" s="56" t="s">
        <v>125</v>
      </c>
      <c r="E19" s="25">
        <v>650000</v>
      </c>
      <c r="F19" s="25">
        <f>650000+350000</f>
        <v>1000000</v>
      </c>
      <c r="G19" s="25">
        <v>1000000</v>
      </c>
      <c r="H19" s="25">
        <v>1000000</v>
      </c>
      <c r="I19" s="38">
        <v>1000000</v>
      </c>
      <c r="J19" s="38">
        <v>1000000</v>
      </c>
      <c r="K19" s="25">
        <v>1000000</v>
      </c>
      <c r="L19" s="38">
        <v>1000000</v>
      </c>
      <c r="M19" s="38">
        <v>1000000</v>
      </c>
      <c r="N19" s="25">
        <v>1000000</v>
      </c>
      <c r="O19" s="25">
        <v>1000000</v>
      </c>
      <c r="P19" s="39">
        <v>1000000</v>
      </c>
      <c r="Q19" s="57">
        <f t="shared" si="0"/>
        <v>11650000</v>
      </c>
      <c r="R19" s="58"/>
      <c r="S19" s="59">
        <f t="shared" si="1"/>
        <v>970833.33333333337</v>
      </c>
      <c r="T19" s="60"/>
      <c r="U19" s="61"/>
      <c r="V19" s="62"/>
    </row>
    <row r="20" spans="1:22" s="2" customFormat="1" ht="45" x14ac:dyDescent="0.25">
      <c r="A20" s="55">
        <v>7</v>
      </c>
      <c r="B20" s="10">
        <v>4854405</v>
      </c>
      <c r="C20" s="24" t="s">
        <v>31</v>
      </c>
      <c r="D20" s="56" t="s">
        <v>126</v>
      </c>
      <c r="E20" s="25">
        <v>800000</v>
      </c>
      <c r="F20" s="25">
        <v>800000</v>
      </c>
      <c r="G20" s="25">
        <v>800000</v>
      </c>
      <c r="H20" s="25">
        <v>800000</v>
      </c>
      <c r="I20" s="38">
        <v>800000</v>
      </c>
      <c r="J20" s="38">
        <v>800000</v>
      </c>
      <c r="K20" s="25">
        <v>800000</v>
      </c>
      <c r="L20" s="38">
        <v>800000</v>
      </c>
      <c r="M20" s="38">
        <v>800000</v>
      </c>
      <c r="N20" s="25">
        <v>800000</v>
      </c>
      <c r="O20" s="25">
        <v>800000</v>
      </c>
      <c r="P20" s="39">
        <v>800000</v>
      </c>
      <c r="Q20" s="57">
        <f t="shared" si="0"/>
        <v>9600000</v>
      </c>
      <c r="R20" s="58"/>
      <c r="S20" s="59">
        <f t="shared" si="1"/>
        <v>800000</v>
      </c>
      <c r="T20" s="60"/>
      <c r="U20" s="61"/>
      <c r="V20" s="62"/>
    </row>
    <row r="21" spans="1:22" s="2" customFormat="1" ht="45" x14ac:dyDescent="0.25">
      <c r="A21" s="55">
        <v>8</v>
      </c>
      <c r="B21" s="23">
        <v>1622628</v>
      </c>
      <c r="C21" s="24" t="s">
        <v>32</v>
      </c>
      <c r="D21" s="56" t="s">
        <v>127</v>
      </c>
      <c r="E21" s="25">
        <v>800000</v>
      </c>
      <c r="F21" s="38">
        <v>800000</v>
      </c>
      <c r="G21" s="25">
        <v>800000</v>
      </c>
      <c r="H21" s="25">
        <v>800000</v>
      </c>
      <c r="I21" s="38">
        <v>800000</v>
      </c>
      <c r="J21" s="38">
        <v>800000</v>
      </c>
      <c r="K21" s="25">
        <v>800000</v>
      </c>
      <c r="L21" s="38">
        <v>800000</v>
      </c>
      <c r="M21" s="38">
        <v>800000</v>
      </c>
      <c r="N21" s="25">
        <v>800000</v>
      </c>
      <c r="O21" s="25">
        <v>800000</v>
      </c>
      <c r="P21" s="39">
        <v>800000</v>
      </c>
      <c r="Q21" s="57">
        <f t="shared" si="0"/>
        <v>9600000</v>
      </c>
      <c r="R21" s="58"/>
      <c r="S21" s="59">
        <f t="shared" si="1"/>
        <v>800000</v>
      </c>
      <c r="T21" s="60"/>
      <c r="U21" s="61"/>
      <c r="V21" s="62"/>
    </row>
    <row r="22" spans="1:22" s="2" customFormat="1" ht="45" x14ac:dyDescent="0.25">
      <c r="A22" s="55">
        <v>9</v>
      </c>
      <c r="B22" s="23">
        <v>3647154</v>
      </c>
      <c r="C22" s="24" t="s">
        <v>33</v>
      </c>
      <c r="D22" s="56" t="s">
        <v>128</v>
      </c>
      <c r="E22" s="25">
        <v>800000</v>
      </c>
      <c r="F22" s="38">
        <v>800000</v>
      </c>
      <c r="G22" s="25">
        <v>800000</v>
      </c>
      <c r="H22" s="25">
        <v>800000</v>
      </c>
      <c r="I22" s="38">
        <v>800000</v>
      </c>
      <c r="J22" s="38">
        <v>800000</v>
      </c>
      <c r="K22" s="25">
        <v>800000</v>
      </c>
      <c r="L22" s="38">
        <v>800000</v>
      </c>
      <c r="M22" s="38">
        <v>800000</v>
      </c>
      <c r="N22" s="25">
        <v>800000</v>
      </c>
      <c r="O22" s="25">
        <v>800000</v>
      </c>
      <c r="P22" s="39">
        <v>800000</v>
      </c>
      <c r="Q22" s="57">
        <f t="shared" si="0"/>
        <v>9600000</v>
      </c>
      <c r="R22" s="58"/>
      <c r="S22" s="59">
        <f t="shared" si="1"/>
        <v>800000</v>
      </c>
      <c r="T22" s="60"/>
      <c r="U22" s="61"/>
      <c r="V22" s="62"/>
    </row>
    <row r="23" spans="1:22" s="2" customFormat="1" ht="45" x14ac:dyDescent="0.25">
      <c r="A23" s="55">
        <v>10</v>
      </c>
      <c r="B23" s="23">
        <v>4497976</v>
      </c>
      <c r="C23" s="24" t="s">
        <v>34</v>
      </c>
      <c r="D23" s="56" t="s">
        <v>129</v>
      </c>
      <c r="E23" s="25">
        <v>900000</v>
      </c>
      <c r="F23" s="38">
        <v>900000</v>
      </c>
      <c r="G23" s="25">
        <v>900000</v>
      </c>
      <c r="H23" s="38">
        <v>900000</v>
      </c>
      <c r="I23" s="25">
        <v>900000</v>
      </c>
      <c r="J23" s="38">
        <v>900000</v>
      </c>
      <c r="K23" s="25">
        <v>360000</v>
      </c>
      <c r="L23" s="38">
        <v>0</v>
      </c>
      <c r="M23" s="38">
        <v>900000</v>
      </c>
      <c r="N23" s="25">
        <v>900000</v>
      </c>
      <c r="O23" s="25">
        <v>900000</v>
      </c>
      <c r="P23" s="39">
        <v>900000</v>
      </c>
      <c r="Q23" s="57">
        <f t="shared" si="0"/>
        <v>9360000</v>
      </c>
      <c r="R23" s="58"/>
      <c r="S23" s="59">
        <f t="shared" si="1"/>
        <v>780000</v>
      </c>
      <c r="T23" s="60"/>
      <c r="U23" s="61"/>
      <c r="V23" s="62"/>
    </row>
    <row r="24" spans="1:22" s="2" customFormat="1" ht="45" x14ac:dyDescent="0.25">
      <c r="A24" s="55">
        <v>11</v>
      </c>
      <c r="B24" s="10">
        <v>5150504</v>
      </c>
      <c r="C24" s="24" t="s">
        <v>35</v>
      </c>
      <c r="D24" s="56" t="s">
        <v>130</v>
      </c>
      <c r="E24" s="25">
        <v>900000</v>
      </c>
      <c r="F24" s="38">
        <v>900000</v>
      </c>
      <c r="G24" s="38">
        <v>900000</v>
      </c>
      <c r="H24" s="38">
        <v>900000</v>
      </c>
      <c r="I24" s="38">
        <v>900000</v>
      </c>
      <c r="J24" s="38">
        <v>900000</v>
      </c>
      <c r="K24" s="25">
        <v>900000</v>
      </c>
      <c r="L24" s="38">
        <v>900000</v>
      </c>
      <c r="M24" s="38">
        <v>900000</v>
      </c>
      <c r="N24" s="25">
        <v>900000</v>
      </c>
      <c r="O24" s="25">
        <v>900000</v>
      </c>
      <c r="P24" s="39">
        <v>900000</v>
      </c>
      <c r="Q24" s="57">
        <f t="shared" si="0"/>
        <v>10800000</v>
      </c>
      <c r="R24" s="58"/>
      <c r="S24" s="59">
        <f t="shared" si="1"/>
        <v>900000</v>
      </c>
      <c r="T24" s="60"/>
      <c r="U24" s="61"/>
      <c r="V24" s="62"/>
    </row>
    <row r="25" spans="1:22" s="2" customFormat="1" ht="45" x14ac:dyDescent="0.25">
      <c r="A25" s="55">
        <v>12</v>
      </c>
      <c r="B25" s="23">
        <v>5107522</v>
      </c>
      <c r="C25" s="24" t="s">
        <v>36</v>
      </c>
      <c r="D25" s="56" t="s">
        <v>131</v>
      </c>
      <c r="E25" s="25">
        <v>900000</v>
      </c>
      <c r="F25" s="38">
        <v>900000</v>
      </c>
      <c r="G25" s="38">
        <v>900000</v>
      </c>
      <c r="H25" s="38">
        <v>900000</v>
      </c>
      <c r="I25" s="38">
        <v>900000</v>
      </c>
      <c r="J25" s="38">
        <v>900000</v>
      </c>
      <c r="K25" s="25">
        <v>360000</v>
      </c>
      <c r="L25" s="38">
        <v>0</v>
      </c>
      <c r="M25" s="38">
        <v>900000</v>
      </c>
      <c r="N25" s="25">
        <v>900000</v>
      </c>
      <c r="O25" s="25">
        <v>900000</v>
      </c>
      <c r="P25" s="39">
        <v>900000</v>
      </c>
      <c r="Q25" s="57">
        <f t="shared" si="0"/>
        <v>9360000</v>
      </c>
      <c r="R25" s="58"/>
      <c r="S25" s="59">
        <f t="shared" si="1"/>
        <v>780000</v>
      </c>
      <c r="T25" s="60"/>
      <c r="U25" s="61"/>
      <c r="V25" s="62"/>
    </row>
    <row r="26" spans="1:22" s="2" customFormat="1" ht="33.75" x14ac:dyDescent="0.25">
      <c r="A26" s="55">
        <v>13</v>
      </c>
      <c r="B26" s="23">
        <v>4153152</v>
      </c>
      <c r="C26" s="24" t="s">
        <v>37</v>
      </c>
      <c r="D26" s="56" t="s">
        <v>132</v>
      </c>
      <c r="E26" s="25">
        <v>900000</v>
      </c>
      <c r="F26" s="38">
        <v>900000</v>
      </c>
      <c r="G26" s="38">
        <v>900000</v>
      </c>
      <c r="H26" s="38">
        <v>900000</v>
      </c>
      <c r="I26" s="38">
        <v>900000</v>
      </c>
      <c r="J26" s="38">
        <v>900000</v>
      </c>
      <c r="K26" s="25">
        <v>360000</v>
      </c>
      <c r="L26" s="38">
        <v>0</v>
      </c>
      <c r="M26" s="38">
        <v>900000</v>
      </c>
      <c r="N26" s="25">
        <v>900000</v>
      </c>
      <c r="O26" s="25">
        <v>900000</v>
      </c>
      <c r="P26" s="39">
        <v>900000</v>
      </c>
      <c r="Q26" s="57">
        <f t="shared" si="0"/>
        <v>9360000</v>
      </c>
      <c r="R26" s="58"/>
      <c r="S26" s="59">
        <f t="shared" si="1"/>
        <v>780000</v>
      </c>
      <c r="T26" s="60"/>
      <c r="U26" s="61"/>
      <c r="V26" s="62"/>
    </row>
    <row r="27" spans="1:22" s="2" customFormat="1" ht="45" x14ac:dyDescent="0.25">
      <c r="A27" s="55">
        <v>14</v>
      </c>
      <c r="B27" s="10">
        <v>5839447</v>
      </c>
      <c r="C27" s="24" t="s">
        <v>38</v>
      </c>
      <c r="D27" s="56" t="s">
        <v>133</v>
      </c>
      <c r="E27" s="25">
        <v>900000</v>
      </c>
      <c r="F27" s="38">
        <v>900000</v>
      </c>
      <c r="G27" s="38">
        <v>900000</v>
      </c>
      <c r="H27" s="38">
        <v>900000</v>
      </c>
      <c r="I27" s="38">
        <v>900000</v>
      </c>
      <c r="J27" s="38">
        <v>900000</v>
      </c>
      <c r="K27" s="25">
        <v>360000</v>
      </c>
      <c r="L27" s="38">
        <v>0</v>
      </c>
      <c r="M27" s="38">
        <v>900000</v>
      </c>
      <c r="N27" s="25">
        <v>900000</v>
      </c>
      <c r="O27" s="25">
        <v>900000</v>
      </c>
      <c r="P27" s="39">
        <v>900000</v>
      </c>
      <c r="Q27" s="57">
        <f t="shared" si="0"/>
        <v>9360000</v>
      </c>
      <c r="R27" s="58"/>
      <c r="S27" s="59">
        <f t="shared" si="1"/>
        <v>780000</v>
      </c>
      <c r="T27" s="60"/>
      <c r="U27" s="61"/>
      <c r="V27" s="62"/>
    </row>
    <row r="28" spans="1:22" s="2" customFormat="1" ht="22.5" x14ac:dyDescent="0.25">
      <c r="A28" s="55">
        <v>15</v>
      </c>
      <c r="B28" s="10">
        <v>5710249</v>
      </c>
      <c r="C28" s="24" t="s">
        <v>39</v>
      </c>
      <c r="D28" s="56" t="s">
        <v>133</v>
      </c>
      <c r="E28" s="25">
        <v>900000</v>
      </c>
      <c r="F28" s="38">
        <v>900000</v>
      </c>
      <c r="G28" s="38">
        <v>900000</v>
      </c>
      <c r="H28" s="38">
        <v>900000</v>
      </c>
      <c r="I28" s="38">
        <v>900000</v>
      </c>
      <c r="J28" s="38">
        <v>900000</v>
      </c>
      <c r="K28" s="25">
        <v>360000</v>
      </c>
      <c r="L28" s="38">
        <v>0</v>
      </c>
      <c r="M28" s="38">
        <v>900000</v>
      </c>
      <c r="N28" s="25">
        <v>900000</v>
      </c>
      <c r="O28" s="25">
        <v>900000</v>
      </c>
      <c r="P28" s="39">
        <v>900000</v>
      </c>
      <c r="Q28" s="57">
        <f t="shared" si="0"/>
        <v>9360000</v>
      </c>
      <c r="R28" s="58"/>
      <c r="S28" s="59">
        <f t="shared" si="1"/>
        <v>780000</v>
      </c>
      <c r="T28" s="60"/>
      <c r="U28" s="61"/>
      <c r="V28" s="62"/>
    </row>
    <row r="29" spans="1:22" s="2" customFormat="1" ht="45" x14ac:dyDescent="0.25">
      <c r="A29" s="55">
        <v>16</v>
      </c>
      <c r="B29" s="23">
        <v>5542075</v>
      </c>
      <c r="C29" s="24" t="s">
        <v>40</v>
      </c>
      <c r="D29" s="56" t="s">
        <v>134</v>
      </c>
      <c r="E29" s="25">
        <v>900000</v>
      </c>
      <c r="F29" s="38">
        <v>900000</v>
      </c>
      <c r="G29" s="38">
        <v>900000</v>
      </c>
      <c r="H29" s="38">
        <v>900000</v>
      </c>
      <c r="I29" s="38">
        <v>900000</v>
      </c>
      <c r="J29" s="38">
        <v>900000</v>
      </c>
      <c r="K29" s="25">
        <v>360000</v>
      </c>
      <c r="L29" s="38">
        <v>0</v>
      </c>
      <c r="M29" s="38">
        <v>0</v>
      </c>
      <c r="N29" s="25">
        <v>630000</v>
      </c>
      <c r="O29" s="25">
        <v>900000</v>
      </c>
      <c r="P29" s="39">
        <v>900000</v>
      </c>
      <c r="Q29" s="57">
        <f t="shared" si="0"/>
        <v>8190000</v>
      </c>
      <c r="R29" s="58"/>
      <c r="S29" s="59">
        <f t="shared" si="1"/>
        <v>682500</v>
      </c>
      <c r="T29" s="60"/>
      <c r="U29" s="61"/>
      <c r="V29" s="62"/>
    </row>
    <row r="30" spans="1:22" s="2" customFormat="1" ht="45" x14ac:dyDescent="0.25">
      <c r="A30" s="55">
        <v>17</v>
      </c>
      <c r="B30" s="10">
        <v>3727802</v>
      </c>
      <c r="C30" s="24" t="s">
        <v>41</v>
      </c>
      <c r="D30" s="56" t="s">
        <v>135</v>
      </c>
      <c r="E30" s="25">
        <v>510000</v>
      </c>
      <c r="F30" s="25">
        <v>900000</v>
      </c>
      <c r="G30" s="38">
        <v>900000</v>
      </c>
      <c r="H30" s="38">
        <v>900000</v>
      </c>
      <c r="I30" s="38">
        <v>900000</v>
      </c>
      <c r="J30" s="38">
        <v>900000</v>
      </c>
      <c r="K30" s="25">
        <v>360000</v>
      </c>
      <c r="L30" s="38">
        <v>0</v>
      </c>
      <c r="M30" s="38">
        <v>900000</v>
      </c>
      <c r="N30" s="25">
        <v>900000</v>
      </c>
      <c r="O30" s="25">
        <v>900000</v>
      </c>
      <c r="P30" s="39">
        <v>900000</v>
      </c>
      <c r="Q30" s="57">
        <f t="shared" si="0"/>
        <v>8970000</v>
      </c>
      <c r="R30" s="58"/>
      <c r="S30" s="59">
        <f t="shared" si="1"/>
        <v>747500</v>
      </c>
      <c r="T30" s="60"/>
      <c r="U30" s="61"/>
      <c r="V30" s="62"/>
    </row>
    <row r="31" spans="1:22" s="2" customFormat="1" ht="33.75" x14ac:dyDescent="0.25">
      <c r="A31" s="55">
        <v>18</v>
      </c>
      <c r="B31" s="23">
        <v>4571522</v>
      </c>
      <c r="C31" s="24" t="s">
        <v>42</v>
      </c>
      <c r="D31" s="56" t="s">
        <v>136</v>
      </c>
      <c r="E31" s="25">
        <v>900000</v>
      </c>
      <c r="F31" s="38">
        <v>900000</v>
      </c>
      <c r="G31" s="38">
        <v>900000</v>
      </c>
      <c r="H31" s="38">
        <v>900000</v>
      </c>
      <c r="I31" s="38">
        <v>900000</v>
      </c>
      <c r="J31" s="38">
        <v>900000</v>
      </c>
      <c r="K31" s="25">
        <v>900000</v>
      </c>
      <c r="L31" s="38">
        <v>900000</v>
      </c>
      <c r="M31" s="38">
        <v>900000</v>
      </c>
      <c r="N31" s="25">
        <v>900000</v>
      </c>
      <c r="O31" s="25">
        <v>900000</v>
      </c>
      <c r="P31" s="39">
        <v>900000</v>
      </c>
      <c r="Q31" s="57">
        <f t="shared" si="0"/>
        <v>10800000</v>
      </c>
      <c r="R31" s="58"/>
      <c r="S31" s="59">
        <f t="shared" si="1"/>
        <v>900000</v>
      </c>
      <c r="T31" s="60"/>
      <c r="U31" s="61"/>
      <c r="V31" s="62"/>
    </row>
    <row r="32" spans="1:22" s="2" customFormat="1" ht="33.75" x14ac:dyDescent="0.25">
      <c r="A32" s="55">
        <v>19</v>
      </c>
      <c r="B32" s="10">
        <v>5329700</v>
      </c>
      <c r="C32" s="24" t="s">
        <v>43</v>
      </c>
      <c r="D32" s="56" t="s">
        <v>133</v>
      </c>
      <c r="E32" s="25">
        <v>900000</v>
      </c>
      <c r="F32" s="38">
        <v>900000</v>
      </c>
      <c r="G32" s="38">
        <v>900000</v>
      </c>
      <c r="H32" s="38">
        <v>900000</v>
      </c>
      <c r="I32" s="38">
        <v>900000</v>
      </c>
      <c r="J32" s="38">
        <v>900000</v>
      </c>
      <c r="K32" s="25">
        <v>900000</v>
      </c>
      <c r="L32" s="38">
        <v>0</v>
      </c>
      <c r="M32" s="38">
        <v>900000</v>
      </c>
      <c r="N32" s="25">
        <v>900000</v>
      </c>
      <c r="O32" s="25">
        <v>900000</v>
      </c>
      <c r="P32" s="39">
        <v>900000</v>
      </c>
      <c r="Q32" s="57">
        <f t="shared" si="0"/>
        <v>9900000</v>
      </c>
      <c r="R32" s="58"/>
      <c r="S32" s="59">
        <f t="shared" si="1"/>
        <v>825000</v>
      </c>
      <c r="T32" s="60"/>
      <c r="U32" s="61"/>
      <c r="V32" s="62"/>
    </row>
    <row r="33" spans="1:22" s="2" customFormat="1" ht="45" x14ac:dyDescent="0.25">
      <c r="A33" s="55">
        <v>20</v>
      </c>
      <c r="B33" s="23">
        <v>3650527</v>
      </c>
      <c r="C33" s="24" t="s">
        <v>44</v>
      </c>
      <c r="D33" s="56" t="s">
        <v>137</v>
      </c>
      <c r="E33" s="25">
        <v>900000</v>
      </c>
      <c r="F33" s="38">
        <v>900000</v>
      </c>
      <c r="G33" s="25">
        <v>900000</v>
      </c>
      <c r="H33" s="25">
        <v>900000</v>
      </c>
      <c r="I33" s="25">
        <v>900000</v>
      </c>
      <c r="J33" s="38">
        <v>900000</v>
      </c>
      <c r="K33" s="39">
        <v>360000</v>
      </c>
      <c r="L33" s="38">
        <v>0</v>
      </c>
      <c r="M33" s="38">
        <v>0</v>
      </c>
      <c r="N33" s="25">
        <v>630000</v>
      </c>
      <c r="O33" s="25">
        <v>900000</v>
      </c>
      <c r="P33" s="39">
        <v>900000</v>
      </c>
      <c r="Q33" s="57">
        <f t="shared" si="0"/>
        <v>8190000</v>
      </c>
      <c r="R33" s="58"/>
      <c r="S33" s="59">
        <f t="shared" si="1"/>
        <v>682500</v>
      </c>
      <c r="T33" s="60"/>
      <c r="U33" s="61"/>
      <c r="V33" s="62"/>
    </row>
    <row r="34" spans="1:22" s="2" customFormat="1" ht="45" x14ac:dyDescent="0.25">
      <c r="A34" s="55">
        <v>21</v>
      </c>
      <c r="B34" s="25">
        <v>5458114</v>
      </c>
      <c r="C34" s="24" t="s">
        <v>45</v>
      </c>
      <c r="D34" s="56" t="s">
        <v>138</v>
      </c>
      <c r="E34" s="38">
        <v>0</v>
      </c>
      <c r="F34" s="38">
        <v>0</v>
      </c>
      <c r="G34" s="63">
        <v>0</v>
      </c>
      <c r="H34" s="63">
        <v>0</v>
      </c>
      <c r="I34" s="63">
        <v>900000</v>
      </c>
      <c r="J34" s="63">
        <v>900000</v>
      </c>
      <c r="K34" s="25">
        <v>360000</v>
      </c>
      <c r="L34" s="38">
        <v>0</v>
      </c>
      <c r="M34" s="38">
        <v>900000</v>
      </c>
      <c r="N34" s="25">
        <v>900000</v>
      </c>
      <c r="O34" s="25">
        <v>900000</v>
      </c>
      <c r="P34" s="39">
        <v>900000</v>
      </c>
      <c r="Q34" s="57">
        <f t="shared" si="0"/>
        <v>5760000</v>
      </c>
      <c r="R34" s="64"/>
      <c r="S34" s="59">
        <f t="shared" si="1"/>
        <v>480000</v>
      </c>
      <c r="T34" s="60"/>
      <c r="U34" s="61"/>
      <c r="V34" s="62"/>
    </row>
    <row r="35" spans="1:22" s="2" customFormat="1" ht="45" x14ac:dyDescent="0.25">
      <c r="A35" s="55">
        <v>22</v>
      </c>
      <c r="B35" s="25">
        <v>5758616</v>
      </c>
      <c r="C35" s="24" t="s">
        <v>46</v>
      </c>
      <c r="D35" s="56" t="s">
        <v>131</v>
      </c>
      <c r="E35" s="38">
        <v>0</v>
      </c>
      <c r="F35" s="38">
        <v>0</v>
      </c>
      <c r="G35" s="65">
        <v>480000</v>
      </c>
      <c r="H35" s="63">
        <v>900000</v>
      </c>
      <c r="I35" s="63">
        <v>900000</v>
      </c>
      <c r="J35" s="63">
        <v>900000</v>
      </c>
      <c r="K35" s="25">
        <v>900000</v>
      </c>
      <c r="L35" s="38">
        <v>900000</v>
      </c>
      <c r="M35" s="38">
        <v>0</v>
      </c>
      <c r="N35" s="25">
        <v>0</v>
      </c>
      <c r="O35" s="25">
        <v>0</v>
      </c>
      <c r="P35" s="66">
        <v>600000</v>
      </c>
      <c r="Q35" s="57">
        <f t="shared" si="0"/>
        <v>5580000</v>
      </c>
      <c r="R35" s="64"/>
      <c r="S35" s="59">
        <f t="shared" si="1"/>
        <v>465000</v>
      </c>
      <c r="T35" s="60"/>
      <c r="U35" s="61"/>
      <c r="V35" s="62"/>
    </row>
    <row r="36" spans="1:22" s="2" customFormat="1" ht="33.75" x14ac:dyDescent="0.25">
      <c r="A36" s="55">
        <v>23</v>
      </c>
      <c r="B36" s="23">
        <v>3018275</v>
      </c>
      <c r="C36" s="24" t="s">
        <v>47</v>
      </c>
      <c r="D36" s="56" t="s">
        <v>139</v>
      </c>
      <c r="E36" s="25">
        <v>1000000</v>
      </c>
      <c r="F36" s="38">
        <v>1000000</v>
      </c>
      <c r="G36" s="38">
        <v>1000000</v>
      </c>
      <c r="H36" s="38">
        <v>1000000</v>
      </c>
      <c r="I36" s="38">
        <v>1000000</v>
      </c>
      <c r="J36" s="38">
        <v>1000000</v>
      </c>
      <c r="K36" s="25">
        <v>1665000</v>
      </c>
      <c r="L36" s="25">
        <v>1395000</v>
      </c>
      <c r="M36" s="25">
        <v>1350000</v>
      </c>
      <c r="N36" s="25">
        <v>1620000</v>
      </c>
      <c r="O36" s="25">
        <v>1350000</v>
      </c>
      <c r="P36" s="39">
        <f>45000*26</f>
        <v>1170000</v>
      </c>
      <c r="Q36" s="57">
        <f t="shared" si="0"/>
        <v>14550000</v>
      </c>
      <c r="R36" s="58"/>
      <c r="S36" s="59">
        <f t="shared" si="1"/>
        <v>1212500</v>
      </c>
      <c r="T36" s="60"/>
      <c r="U36" s="61"/>
      <c r="V36" s="62"/>
    </row>
    <row r="37" spans="1:22" s="2" customFormat="1" ht="33.75" x14ac:dyDescent="0.25">
      <c r="A37" s="55">
        <v>24</v>
      </c>
      <c r="B37" s="23">
        <v>4539928</v>
      </c>
      <c r="C37" s="24" t="s">
        <v>48</v>
      </c>
      <c r="D37" s="56" t="s">
        <v>132</v>
      </c>
      <c r="E37" s="25">
        <v>1000000</v>
      </c>
      <c r="F37" s="38">
        <v>1000000</v>
      </c>
      <c r="G37" s="38">
        <v>1000000</v>
      </c>
      <c r="H37" s="38">
        <v>1000000</v>
      </c>
      <c r="I37" s="38">
        <v>1000000</v>
      </c>
      <c r="J37" s="38">
        <v>1000000</v>
      </c>
      <c r="K37" s="25">
        <v>1000000</v>
      </c>
      <c r="L37" s="38">
        <v>1000000</v>
      </c>
      <c r="M37" s="38">
        <v>1000000</v>
      </c>
      <c r="N37" s="25">
        <v>1000000</v>
      </c>
      <c r="O37" s="25">
        <v>1000000</v>
      </c>
      <c r="P37" s="39">
        <v>1000000</v>
      </c>
      <c r="Q37" s="57">
        <f t="shared" si="0"/>
        <v>12000000</v>
      </c>
      <c r="R37" s="58"/>
      <c r="S37" s="59">
        <f t="shared" si="1"/>
        <v>1000000</v>
      </c>
      <c r="T37" s="60"/>
      <c r="U37" s="61"/>
      <c r="V37" s="62"/>
    </row>
    <row r="38" spans="1:22" s="2" customFormat="1" ht="33.75" x14ac:dyDescent="0.25">
      <c r="A38" s="55">
        <v>25</v>
      </c>
      <c r="B38" s="10">
        <v>2350924</v>
      </c>
      <c r="C38" s="24" t="s">
        <v>49</v>
      </c>
      <c r="D38" s="56" t="s">
        <v>140</v>
      </c>
      <c r="E38" s="25">
        <v>433333.33333333337</v>
      </c>
      <c r="F38" s="38">
        <v>1000000</v>
      </c>
      <c r="G38" s="38">
        <v>1000000</v>
      </c>
      <c r="H38" s="38">
        <v>1000000</v>
      </c>
      <c r="I38" s="38">
        <v>1000000</v>
      </c>
      <c r="J38" s="38">
        <v>1000000</v>
      </c>
      <c r="K38" s="25">
        <v>1000000</v>
      </c>
      <c r="L38" s="38">
        <v>1000000</v>
      </c>
      <c r="M38" s="38">
        <v>1000000</v>
      </c>
      <c r="N38" s="25">
        <v>1000000</v>
      </c>
      <c r="O38" s="25">
        <v>1000000</v>
      </c>
      <c r="P38" s="39">
        <v>1000000</v>
      </c>
      <c r="Q38" s="57">
        <f t="shared" si="0"/>
        <v>11433333.333333334</v>
      </c>
      <c r="R38" s="58"/>
      <c r="S38" s="59">
        <f t="shared" si="1"/>
        <v>952777.77777777787</v>
      </c>
      <c r="T38" s="60"/>
      <c r="U38" s="61"/>
      <c r="V38" s="62"/>
    </row>
    <row r="39" spans="1:22" s="2" customFormat="1" ht="45" x14ac:dyDescent="0.25">
      <c r="A39" s="55">
        <v>26</v>
      </c>
      <c r="B39" s="23">
        <v>3411258</v>
      </c>
      <c r="C39" s="24" t="s">
        <v>50</v>
      </c>
      <c r="D39" s="56" t="s">
        <v>141</v>
      </c>
      <c r="E39" s="38">
        <v>1000000</v>
      </c>
      <c r="F39" s="38">
        <v>1000000</v>
      </c>
      <c r="G39" s="38">
        <v>1000000</v>
      </c>
      <c r="H39" s="38">
        <v>1000000</v>
      </c>
      <c r="I39" s="38">
        <v>1000000</v>
      </c>
      <c r="J39" s="38">
        <v>1000000</v>
      </c>
      <c r="K39" s="25">
        <v>1000000</v>
      </c>
      <c r="L39" s="38">
        <v>1000000</v>
      </c>
      <c r="M39" s="38">
        <v>1000000</v>
      </c>
      <c r="N39" s="25">
        <v>1000000</v>
      </c>
      <c r="O39" s="25">
        <v>1000000</v>
      </c>
      <c r="P39" s="39">
        <v>1000000</v>
      </c>
      <c r="Q39" s="57">
        <f t="shared" si="0"/>
        <v>12000000</v>
      </c>
      <c r="R39" s="58"/>
      <c r="S39" s="59">
        <f t="shared" si="1"/>
        <v>1000000</v>
      </c>
      <c r="T39" s="60"/>
      <c r="U39" s="61"/>
      <c r="V39" s="62"/>
    </row>
    <row r="40" spans="1:22" s="2" customFormat="1" ht="45" x14ac:dyDescent="0.25">
      <c r="A40" s="55">
        <v>27</v>
      </c>
      <c r="B40" s="23">
        <v>781764</v>
      </c>
      <c r="C40" s="24" t="s">
        <v>51</v>
      </c>
      <c r="D40" s="56" t="s">
        <v>142</v>
      </c>
      <c r="E40" s="25">
        <v>1000000</v>
      </c>
      <c r="F40" s="38">
        <v>1000000</v>
      </c>
      <c r="G40" s="38">
        <v>1000000</v>
      </c>
      <c r="H40" s="38">
        <v>1000000</v>
      </c>
      <c r="I40" s="38">
        <v>1000000</v>
      </c>
      <c r="J40" s="38">
        <v>1000000</v>
      </c>
      <c r="K40" s="25">
        <v>1000000</v>
      </c>
      <c r="L40" s="38">
        <v>1200000</v>
      </c>
      <c r="M40" s="38">
        <v>1200000</v>
      </c>
      <c r="N40" s="25">
        <v>1200000</v>
      </c>
      <c r="O40" s="25">
        <v>1200000</v>
      </c>
      <c r="P40" s="39">
        <v>1200000</v>
      </c>
      <c r="Q40" s="57">
        <f t="shared" si="0"/>
        <v>13000000</v>
      </c>
      <c r="R40" s="58"/>
      <c r="S40" s="59">
        <f t="shared" si="1"/>
        <v>1083333.3333333333</v>
      </c>
      <c r="T40" s="60"/>
      <c r="U40" s="61"/>
      <c r="V40" s="62"/>
    </row>
    <row r="41" spans="1:22" s="2" customFormat="1" ht="33.75" x14ac:dyDescent="0.25">
      <c r="A41" s="55">
        <v>28</v>
      </c>
      <c r="B41" s="23">
        <v>902609</v>
      </c>
      <c r="C41" s="24" t="s">
        <v>52</v>
      </c>
      <c r="D41" s="56" t="s">
        <v>133</v>
      </c>
      <c r="E41" s="25">
        <v>1000000</v>
      </c>
      <c r="F41" s="38">
        <v>1000000</v>
      </c>
      <c r="G41" s="38">
        <v>1000000</v>
      </c>
      <c r="H41" s="38">
        <v>1000000</v>
      </c>
      <c r="I41" s="38">
        <v>1000000</v>
      </c>
      <c r="J41" s="25">
        <v>1000000</v>
      </c>
      <c r="K41" s="25">
        <v>1000000</v>
      </c>
      <c r="L41" s="38">
        <v>1000000</v>
      </c>
      <c r="M41" s="38">
        <v>1000000</v>
      </c>
      <c r="N41" s="25">
        <v>1000000</v>
      </c>
      <c r="O41" s="25">
        <v>0</v>
      </c>
      <c r="P41" s="66">
        <v>666667</v>
      </c>
      <c r="Q41" s="57">
        <f t="shared" si="0"/>
        <v>10666667</v>
      </c>
      <c r="R41" s="58"/>
      <c r="S41" s="59">
        <f t="shared" si="1"/>
        <v>888888.91666666663</v>
      </c>
      <c r="T41" s="60"/>
      <c r="U41" s="61"/>
      <c r="V41" s="62"/>
    </row>
    <row r="42" spans="1:22" s="2" customFormat="1" ht="33.75" x14ac:dyDescent="0.25">
      <c r="A42" s="55">
        <v>29</v>
      </c>
      <c r="B42" s="23">
        <v>1009762</v>
      </c>
      <c r="C42" s="24" t="s">
        <v>53</v>
      </c>
      <c r="D42" s="56" t="s">
        <v>143</v>
      </c>
      <c r="E42" s="25">
        <v>1000000</v>
      </c>
      <c r="F42" s="38">
        <v>1000000</v>
      </c>
      <c r="G42" s="38">
        <v>1000000</v>
      </c>
      <c r="H42" s="38">
        <v>1000000</v>
      </c>
      <c r="I42" s="38">
        <v>1000000</v>
      </c>
      <c r="J42" s="38">
        <v>1000000</v>
      </c>
      <c r="K42" s="25">
        <v>1000000</v>
      </c>
      <c r="L42" s="38">
        <v>1000000</v>
      </c>
      <c r="M42" s="38">
        <v>0</v>
      </c>
      <c r="N42" s="25">
        <v>0</v>
      </c>
      <c r="O42" s="25">
        <v>866666.66666666674</v>
      </c>
      <c r="P42" s="38">
        <v>1000000</v>
      </c>
      <c r="Q42" s="57">
        <f t="shared" si="0"/>
        <v>9866666.666666666</v>
      </c>
      <c r="R42" s="58"/>
      <c r="S42" s="59">
        <f t="shared" si="1"/>
        <v>822222.22222222213</v>
      </c>
      <c r="T42" s="60"/>
      <c r="U42" s="61"/>
      <c r="V42" s="62"/>
    </row>
    <row r="43" spans="1:22" s="2" customFormat="1" ht="45" x14ac:dyDescent="0.25">
      <c r="A43" s="55">
        <v>30</v>
      </c>
      <c r="B43" s="23">
        <v>5081227</v>
      </c>
      <c r="C43" s="24" t="s">
        <v>54</v>
      </c>
      <c r="D43" s="56" t="s">
        <v>144</v>
      </c>
      <c r="E43" s="25">
        <v>1000000</v>
      </c>
      <c r="F43" s="38">
        <v>1000000</v>
      </c>
      <c r="G43" s="38">
        <v>1000000</v>
      </c>
      <c r="H43" s="38">
        <v>1000000</v>
      </c>
      <c r="I43" s="38">
        <v>1000000</v>
      </c>
      <c r="J43" s="38">
        <v>1000000</v>
      </c>
      <c r="K43" s="25">
        <v>400000</v>
      </c>
      <c r="L43" s="38">
        <v>0</v>
      </c>
      <c r="M43" s="38">
        <v>0</v>
      </c>
      <c r="N43" s="25">
        <v>1000000</v>
      </c>
      <c r="O43" s="25">
        <v>1000000</v>
      </c>
      <c r="P43" s="39">
        <v>1000000</v>
      </c>
      <c r="Q43" s="57">
        <f t="shared" si="0"/>
        <v>9400000</v>
      </c>
      <c r="R43" s="58"/>
      <c r="S43" s="59">
        <f t="shared" si="1"/>
        <v>783333.33333333337</v>
      </c>
      <c r="T43" s="60"/>
      <c r="U43" s="61"/>
      <c r="V43" s="62"/>
    </row>
    <row r="44" spans="1:22" s="2" customFormat="1" ht="45" x14ac:dyDescent="0.25">
      <c r="A44" s="55">
        <v>31</v>
      </c>
      <c r="B44" s="10">
        <v>4505075</v>
      </c>
      <c r="C44" s="24" t="s">
        <v>55</v>
      </c>
      <c r="D44" s="56" t="s">
        <v>145</v>
      </c>
      <c r="E44" s="25">
        <v>1000000</v>
      </c>
      <c r="F44" s="38">
        <v>1000000</v>
      </c>
      <c r="G44" s="38">
        <v>1000000</v>
      </c>
      <c r="H44" s="38">
        <v>1000000</v>
      </c>
      <c r="I44" s="38">
        <v>1000000</v>
      </c>
      <c r="J44" s="38">
        <v>1000000</v>
      </c>
      <c r="K44" s="25">
        <v>1000000</v>
      </c>
      <c r="L44" s="38">
        <v>1000000</v>
      </c>
      <c r="M44" s="38">
        <v>1000000</v>
      </c>
      <c r="N44" s="25">
        <v>1000000</v>
      </c>
      <c r="O44" s="25">
        <v>1000000</v>
      </c>
      <c r="P44" s="39">
        <v>1000000</v>
      </c>
      <c r="Q44" s="57">
        <f t="shared" si="0"/>
        <v>12000000</v>
      </c>
      <c r="R44" s="58"/>
      <c r="S44" s="59">
        <f t="shared" si="1"/>
        <v>1000000</v>
      </c>
      <c r="T44" s="60"/>
      <c r="U44" s="61"/>
      <c r="V44" s="62"/>
    </row>
    <row r="45" spans="1:22" s="2" customFormat="1" ht="33.75" x14ac:dyDescent="0.25">
      <c r="A45" s="55">
        <v>32</v>
      </c>
      <c r="B45" s="23">
        <v>894956</v>
      </c>
      <c r="C45" s="24" t="s">
        <v>56</v>
      </c>
      <c r="D45" s="56" t="s">
        <v>143</v>
      </c>
      <c r="E45" s="25">
        <v>1000000</v>
      </c>
      <c r="F45" s="38">
        <v>1000000</v>
      </c>
      <c r="G45" s="38">
        <v>1000000</v>
      </c>
      <c r="H45" s="38">
        <v>1000000</v>
      </c>
      <c r="I45" s="38">
        <v>1000000</v>
      </c>
      <c r="J45" s="38">
        <v>1000000</v>
      </c>
      <c r="K45" s="25">
        <v>1000000</v>
      </c>
      <c r="L45" s="38">
        <v>1000000</v>
      </c>
      <c r="M45" s="38">
        <v>1000000</v>
      </c>
      <c r="N45" s="25">
        <v>1000000</v>
      </c>
      <c r="O45" s="25">
        <v>1000000</v>
      </c>
      <c r="P45" s="39">
        <v>1000000</v>
      </c>
      <c r="Q45" s="57">
        <f t="shared" si="0"/>
        <v>12000000</v>
      </c>
      <c r="R45" s="58"/>
      <c r="S45" s="59">
        <f t="shared" si="1"/>
        <v>1000000</v>
      </c>
      <c r="T45" s="60"/>
      <c r="U45" s="61"/>
      <c r="V45" s="62"/>
    </row>
    <row r="46" spans="1:22" s="2" customFormat="1" ht="45" x14ac:dyDescent="0.25">
      <c r="A46" s="55">
        <v>33</v>
      </c>
      <c r="B46" s="23">
        <v>2338413</v>
      </c>
      <c r="C46" s="24" t="s">
        <v>57</v>
      </c>
      <c r="D46" s="56" t="s">
        <v>146</v>
      </c>
      <c r="E46" s="25">
        <v>0</v>
      </c>
      <c r="F46" s="38">
        <v>1000000</v>
      </c>
      <c r="G46" s="38">
        <v>1000000</v>
      </c>
      <c r="H46" s="38">
        <v>1000000</v>
      </c>
      <c r="I46" s="38">
        <v>1000000</v>
      </c>
      <c r="J46" s="38">
        <v>1000000</v>
      </c>
      <c r="K46" s="25">
        <v>1000000</v>
      </c>
      <c r="L46" s="38">
        <v>1000000</v>
      </c>
      <c r="M46" s="38">
        <v>1000000</v>
      </c>
      <c r="N46" s="25">
        <v>1000000</v>
      </c>
      <c r="O46" s="25">
        <v>1000000</v>
      </c>
      <c r="P46" s="39">
        <v>1000000</v>
      </c>
      <c r="Q46" s="57">
        <f t="shared" si="0"/>
        <v>11000000</v>
      </c>
      <c r="R46" s="58"/>
      <c r="S46" s="59">
        <f t="shared" si="1"/>
        <v>916666.66666666663</v>
      </c>
      <c r="T46" s="60"/>
      <c r="U46" s="61"/>
      <c r="V46" s="62"/>
    </row>
    <row r="47" spans="1:22" s="2" customFormat="1" ht="45" x14ac:dyDescent="0.25">
      <c r="A47" s="55">
        <v>34</v>
      </c>
      <c r="B47" s="23">
        <v>2815330</v>
      </c>
      <c r="C47" s="24" t="s">
        <v>58</v>
      </c>
      <c r="D47" s="56" t="s">
        <v>147</v>
      </c>
      <c r="E47" s="25">
        <v>0</v>
      </c>
      <c r="F47" s="38">
        <v>1200000</v>
      </c>
      <c r="G47" s="38">
        <f>1200000+240000</f>
        <v>1440000</v>
      </c>
      <c r="H47" s="25">
        <v>1200000</v>
      </c>
      <c r="I47" s="38">
        <v>1200000</v>
      </c>
      <c r="J47" s="25">
        <v>1200000</v>
      </c>
      <c r="K47" s="25">
        <v>1200000</v>
      </c>
      <c r="L47" s="38">
        <v>1200000</v>
      </c>
      <c r="M47" s="25">
        <v>1200000</v>
      </c>
      <c r="N47" s="25">
        <v>1200000</v>
      </c>
      <c r="O47" s="25">
        <f>1200000+350000</f>
        <v>1550000</v>
      </c>
      <c r="P47" s="39">
        <v>1200000</v>
      </c>
      <c r="Q47" s="57">
        <f t="shared" si="0"/>
        <v>13790000</v>
      </c>
      <c r="R47" s="58"/>
      <c r="S47" s="59">
        <f t="shared" si="1"/>
        <v>1149166.6666666667</v>
      </c>
      <c r="T47" s="60"/>
      <c r="U47" s="61"/>
      <c r="V47" s="62"/>
    </row>
    <row r="48" spans="1:22" s="2" customFormat="1" ht="33.75" x14ac:dyDescent="0.25">
      <c r="A48" s="55">
        <v>35</v>
      </c>
      <c r="B48" s="23">
        <v>1248854</v>
      </c>
      <c r="C48" s="24" t="s">
        <v>59</v>
      </c>
      <c r="D48" s="56" t="s">
        <v>148</v>
      </c>
      <c r="E48" s="25">
        <v>1200000</v>
      </c>
      <c r="F48" s="38">
        <v>1200000</v>
      </c>
      <c r="G48" s="38">
        <v>1200000</v>
      </c>
      <c r="H48" s="38">
        <v>1200000</v>
      </c>
      <c r="I48" s="38">
        <v>1200000</v>
      </c>
      <c r="J48" s="38">
        <v>1200000</v>
      </c>
      <c r="K48" s="25">
        <v>1200000</v>
      </c>
      <c r="L48" s="38">
        <v>1200000</v>
      </c>
      <c r="M48" s="38">
        <v>1200000</v>
      </c>
      <c r="N48" s="25">
        <v>1200000</v>
      </c>
      <c r="O48" s="25">
        <v>1200000</v>
      </c>
      <c r="P48" s="39">
        <v>1200000</v>
      </c>
      <c r="Q48" s="57">
        <f t="shared" si="0"/>
        <v>14400000</v>
      </c>
      <c r="R48" s="58"/>
      <c r="S48" s="59">
        <f t="shared" si="1"/>
        <v>1200000</v>
      </c>
      <c r="T48" s="60"/>
      <c r="U48" s="61"/>
      <c r="V48" s="62"/>
    </row>
    <row r="49" spans="1:22" s="2" customFormat="1" ht="33.75" x14ac:dyDescent="0.25">
      <c r="A49" s="55">
        <v>36</v>
      </c>
      <c r="B49" s="23">
        <v>4436076</v>
      </c>
      <c r="C49" s="24" t="s">
        <v>60</v>
      </c>
      <c r="D49" s="56" t="s">
        <v>149</v>
      </c>
      <c r="E49" s="25">
        <v>1200000</v>
      </c>
      <c r="F49" s="38">
        <v>1200000</v>
      </c>
      <c r="G49" s="38">
        <v>1200000</v>
      </c>
      <c r="H49" s="38">
        <v>1200000</v>
      </c>
      <c r="I49" s="38">
        <v>1200000</v>
      </c>
      <c r="J49" s="38">
        <v>1200000</v>
      </c>
      <c r="K49" s="25">
        <v>1200000</v>
      </c>
      <c r="L49" s="38">
        <v>1200000</v>
      </c>
      <c r="M49" s="38">
        <v>1200000</v>
      </c>
      <c r="N49" s="25">
        <v>1200000</v>
      </c>
      <c r="O49" s="25">
        <v>1200000</v>
      </c>
      <c r="P49" s="39">
        <v>1200000</v>
      </c>
      <c r="Q49" s="57">
        <f t="shared" si="0"/>
        <v>14400000</v>
      </c>
      <c r="R49" s="58"/>
      <c r="S49" s="59">
        <f t="shared" si="1"/>
        <v>1200000</v>
      </c>
      <c r="T49" s="60"/>
      <c r="U49" s="61"/>
      <c r="V49" s="62"/>
    </row>
    <row r="50" spans="1:22" s="2" customFormat="1" ht="33.75" x14ac:dyDescent="0.25">
      <c r="A50" s="55">
        <v>37</v>
      </c>
      <c r="B50" s="10">
        <v>5335213</v>
      </c>
      <c r="C50" s="24" t="s">
        <v>61</v>
      </c>
      <c r="D50" s="56" t="s">
        <v>150</v>
      </c>
      <c r="E50" s="25">
        <v>1200000</v>
      </c>
      <c r="F50" s="38">
        <v>1200000</v>
      </c>
      <c r="G50" s="38">
        <v>1200000</v>
      </c>
      <c r="H50" s="38">
        <v>1200000</v>
      </c>
      <c r="I50" s="38">
        <v>1500000</v>
      </c>
      <c r="J50" s="38">
        <v>1500000</v>
      </c>
      <c r="K50" s="25">
        <v>1500000</v>
      </c>
      <c r="L50" s="38">
        <v>1500000</v>
      </c>
      <c r="M50" s="38">
        <v>1500000</v>
      </c>
      <c r="N50" s="25">
        <v>1500000</v>
      </c>
      <c r="O50" s="25">
        <v>1500000</v>
      </c>
      <c r="P50" s="39">
        <v>1500000</v>
      </c>
      <c r="Q50" s="57">
        <f t="shared" si="0"/>
        <v>16800000</v>
      </c>
      <c r="R50" s="58"/>
      <c r="S50" s="59">
        <f t="shared" si="1"/>
        <v>1400000</v>
      </c>
      <c r="T50" s="60"/>
      <c r="U50" s="61"/>
      <c r="V50" s="62"/>
    </row>
    <row r="51" spans="1:22" s="2" customFormat="1" ht="45" x14ac:dyDescent="0.25">
      <c r="A51" s="55">
        <v>38</v>
      </c>
      <c r="B51" s="23">
        <v>1244170</v>
      </c>
      <c r="C51" s="24" t="s">
        <v>62</v>
      </c>
      <c r="D51" s="56" t="s">
        <v>147</v>
      </c>
      <c r="E51" s="25">
        <v>1200000</v>
      </c>
      <c r="F51" s="38">
        <v>1200000</v>
      </c>
      <c r="G51" s="38">
        <f>1200000+240000</f>
        <v>1440000</v>
      </c>
      <c r="H51" s="38">
        <v>1200000</v>
      </c>
      <c r="I51" s="38">
        <v>1200000</v>
      </c>
      <c r="J51" s="38">
        <v>1200000</v>
      </c>
      <c r="K51" s="25">
        <v>1200000</v>
      </c>
      <c r="L51" s="38">
        <v>1200000</v>
      </c>
      <c r="M51" s="38">
        <v>1200000</v>
      </c>
      <c r="N51" s="25">
        <v>1200000</v>
      </c>
      <c r="O51" s="25">
        <f>1200000+350000</f>
        <v>1550000</v>
      </c>
      <c r="P51" s="39">
        <v>1200000</v>
      </c>
      <c r="Q51" s="57">
        <f t="shared" si="0"/>
        <v>14990000</v>
      </c>
      <c r="R51" s="58"/>
      <c r="S51" s="59">
        <f t="shared" si="1"/>
        <v>1249166.6666666667</v>
      </c>
      <c r="T51" s="60"/>
      <c r="U51" s="61"/>
      <c r="V51" s="62"/>
    </row>
    <row r="52" spans="1:22" s="2" customFormat="1" ht="18" x14ac:dyDescent="0.25">
      <c r="A52" s="55">
        <v>39</v>
      </c>
      <c r="B52" s="23">
        <v>1442118</v>
      </c>
      <c r="C52" s="26" t="s">
        <v>63</v>
      </c>
      <c r="D52" s="56" t="s">
        <v>151</v>
      </c>
      <c r="E52" s="25">
        <v>1200000</v>
      </c>
      <c r="F52" s="38">
        <f>1200000+240000</f>
        <v>1440000</v>
      </c>
      <c r="G52" s="38">
        <f>1200000+240000</f>
        <v>1440000</v>
      </c>
      <c r="H52" s="38">
        <v>1200000</v>
      </c>
      <c r="I52" s="38">
        <v>1200000</v>
      </c>
      <c r="J52" s="38">
        <v>1200000</v>
      </c>
      <c r="K52" s="25">
        <v>1200000</v>
      </c>
      <c r="L52" s="38">
        <v>1200000</v>
      </c>
      <c r="M52" s="38">
        <v>1200000</v>
      </c>
      <c r="N52" s="25">
        <v>1200000</v>
      </c>
      <c r="O52" s="25">
        <v>1200000</v>
      </c>
      <c r="P52" s="39">
        <v>1200000</v>
      </c>
      <c r="Q52" s="57">
        <f t="shared" si="0"/>
        <v>14880000</v>
      </c>
      <c r="R52" s="58">
        <v>600000</v>
      </c>
      <c r="S52" s="59">
        <f t="shared" si="1"/>
        <v>640000</v>
      </c>
      <c r="T52" s="60"/>
      <c r="U52" s="61"/>
      <c r="V52" s="62"/>
    </row>
    <row r="53" spans="1:22" s="2" customFormat="1" ht="18" x14ac:dyDescent="0.25">
      <c r="A53" s="55">
        <v>40</v>
      </c>
      <c r="B53" s="23">
        <v>3734980</v>
      </c>
      <c r="C53" s="26" t="s">
        <v>64</v>
      </c>
      <c r="D53" s="56" t="s">
        <v>152</v>
      </c>
      <c r="E53" s="25">
        <v>1200000</v>
      </c>
      <c r="F53" s="38">
        <v>1200000</v>
      </c>
      <c r="G53" s="38">
        <v>1200000</v>
      </c>
      <c r="H53" s="38">
        <v>1200000</v>
      </c>
      <c r="I53" s="38">
        <v>1200000</v>
      </c>
      <c r="J53" s="38">
        <v>1200000</v>
      </c>
      <c r="K53" s="25">
        <v>480000</v>
      </c>
      <c r="L53" s="38">
        <v>0</v>
      </c>
      <c r="M53" s="38">
        <v>1200000</v>
      </c>
      <c r="N53" s="25">
        <v>1200000</v>
      </c>
      <c r="O53" s="25">
        <v>1200000</v>
      </c>
      <c r="P53" s="39">
        <v>1200000</v>
      </c>
      <c r="Q53" s="57">
        <f t="shared" si="0"/>
        <v>12480000</v>
      </c>
      <c r="R53" s="58"/>
      <c r="S53" s="59">
        <f t="shared" si="1"/>
        <v>1040000</v>
      </c>
      <c r="T53" s="60"/>
      <c r="U53" s="61"/>
      <c r="V53" s="62"/>
    </row>
    <row r="54" spans="1:22" s="2" customFormat="1" ht="45" x14ac:dyDescent="0.25">
      <c r="A54" s="55">
        <v>41</v>
      </c>
      <c r="B54" s="23">
        <v>4649813</v>
      </c>
      <c r="C54" s="24" t="s">
        <v>65</v>
      </c>
      <c r="D54" s="56" t="s">
        <v>141</v>
      </c>
      <c r="E54" s="25">
        <v>1200000</v>
      </c>
      <c r="F54" s="38">
        <v>1200000</v>
      </c>
      <c r="G54" s="38">
        <v>1200000</v>
      </c>
      <c r="H54" s="38">
        <v>1200000</v>
      </c>
      <c r="I54" s="38">
        <v>1200000</v>
      </c>
      <c r="J54" s="38">
        <v>1200000</v>
      </c>
      <c r="K54" s="25">
        <v>1200000</v>
      </c>
      <c r="L54" s="38">
        <v>1200000</v>
      </c>
      <c r="M54" s="38">
        <v>1200000</v>
      </c>
      <c r="N54" s="25">
        <v>1200000</v>
      </c>
      <c r="O54" s="25">
        <v>1200000</v>
      </c>
      <c r="P54" s="39">
        <v>1200000</v>
      </c>
      <c r="Q54" s="57">
        <f t="shared" si="0"/>
        <v>14400000</v>
      </c>
      <c r="R54" s="58"/>
      <c r="S54" s="59">
        <f t="shared" si="1"/>
        <v>1200000</v>
      </c>
      <c r="T54" s="60"/>
      <c r="U54" s="61"/>
      <c r="V54" s="62"/>
    </row>
    <row r="55" spans="1:22" s="2" customFormat="1" ht="45" x14ac:dyDescent="0.25">
      <c r="A55" s="55">
        <v>42</v>
      </c>
      <c r="B55" s="23">
        <v>4644430</v>
      </c>
      <c r="C55" s="24" t="s">
        <v>66</v>
      </c>
      <c r="D55" s="56" t="s">
        <v>153</v>
      </c>
      <c r="E55" s="25">
        <v>1200000</v>
      </c>
      <c r="F55" s="38">
        <v>1200000</v>
      </c>
      <c r="G55" s="38">
        <v>1200000</v>
      </c>
      <c r="H55" s="38">
        <v>1200000</v>
      </c>
      <c r="I55" s="38">
        <v>1200000</v>
      </c>
      <c r="J55" s="38">
        <v>1200000</v>
      </c>
      <c r="K55" s="25">
        <v>1200000</v>
      </c>
      <c r="L55" s="38">
        <v>1200000</v>
      </c>
      <c r="M55" s="38">
        <v>1200000</v>
      </c>
      <c r="N55" s="25">
        <v>1200000</v>
      </c>
      <c r="O55" s="25">
        <v>1200000</v>
      </c>
      <c r="P55" s="39">
        <v>1200000</v>
      </c>
      <c r="Q55" s="57">
        <f t="shared" si="0"/>
        <v>14400000</v>
      </c>
      <c r="R55" s="58"/>
      <c r="S55" s="59">
        <f t="shared" si="1"/>
        <v>1200000</v>
      </c>
      <c r="T55" s="60"/>
      <c r="U55" s="61"/>
      <c r="V55" s="62"/>
    </row>
    <row r="56" spans="1:22" s="2" customFormat="1" ht="33.75" x14ac:dyDescent="0.25">
      <c r="A56" s="55">
        <v>43</v>
      </c>
      <c r="B56" s="10">
        <v>754913</v>
      </c>
      <c r="C56" s="24" t="s">
        <v>67</v>
      </c>
      <c r="D56" s="56" t="s">
        <v>130</v>
      </c>
      <c r="E56" s="25">
        <v>1200000</v>
      </c>
      <c r="F56" s="38">
        <v>1200000</v>
      </c>
      <c r="G56" s="38">
        <v>1200000</v>
      </c>
      <c r="H56" s="38">
        <v>1200000</v>
      </c>
      <c r="I56" s="38">
        <v>1200000</v>
      </c>
      <c r="J56" s="38">
        <v>1200000</v>
      </c>
      <c r="K56" s="25">
        <v>1200000</v>
      </c>
      <c r="L56" s="38">
        <v>1200000</v>
      </c>
      <c r="M56" s="38">
        <v>0</v>
      </c>
      <c r="N56" s="25">
        <v>0</v>
      </c>
      <c r="O56" s="25">
        <v>0</v>
      </c>
      <c r="P56" s="39">
        <v>1200000</v>
      </c>
      <c r="Q56" s="57">
        <f t="shared" si="0"/>
        <v>10800000</v>
      </c>
      <c r="R56" s="58"/>
      <c r="S56" s="59">
        <f t="shared" si="1"/>
        <v>900000</v>
      </c>
      <c r="T56" s="60"/>
      <c r="U56" s="61"/>
      <c r="V56" s="62"/>
    </row>
    <row r="57" spans="1:22" s="2" customFormat="1" ht="22.5" x14ac:dyDescent="0.25">
      <c r="A57" s="55">
        <v>44</v>
      </c>
      <c r="B57" s="23">
        <v>5009040</v>
      </c>
      <c r="C57" s="24" t="s">
        <v>68</v>
      </c>
      <c r="D57" s="56" t="s">
        <v>154</v>
      </c>
      <c r="E57" s="25">
        <v>800000</v>
      </c>
      <c r="F57" s="38">
        <v>1200000</v>
      </c>
      <c r="G57" s="38">
        <v>1200000</v>
      </c>
      <c r="H57" s="38">
        <v>1200000</v>
      </c>
      <c r="I57" s="38">
        <v>1200000</v>
      </c>
      <c r="J57" s="38">
        <v>1200000</v>
      </c>
      <c r="K57" s="25">
        <v>1200000</v>
      </c>
      <c r="L57" s="38">
        <v>1200000</v>
      </c>
      <c r="M57" s="25">
        <v>1200000</v>
      </c>
      <c r="N57" s="25">
        <v>1200000</v>
      </c>
      <c r="O57" s="25">
        <v>1200000</v>
      </c>
      <c r="P57" s="39">
        <v>1200000</v>
      </c>
      <c r="Q57" s="57">
        <f t="shared" si="0"/>
        <v>14000000</v>
      </c>
      <c r="R57" s="58"/>
      <c r="S57" s="59">
        <f t="shared" si="1"/>
        <v>1166666.6666666667</v>
      </c>
      <c r="T57" s="60"/>
      <c r="U57" s="61"/>
      <c r="V57" s="62"/>
    </row>
    <row r="58" spans="1:22" s="2" customFormat="1" ht="33.75" x14ac:dyDescent="0.25">
      <c r="A58" s="55">
        <v>45</v>
      </c>
      <c r="B58" s="23">
        <v>938060</v>
      </c>
      <c r="C58" s="24" t="s">
        <v>69</v>
      </c>
      <c r="D58" s="56" t="s">
        <v>133</v>
      </c>
      <c r="E58" s="25">
        <v>1200000</v>
      </c>
      <c r="F58" s="38">
        <v>1200000</v>
      </c>
      <c r="G58" s="38">
        <v>1200000</v>
      </c>
      <c r="H58" s="38">
        <v>1200000</v>
      </c>
      <c r="I58" s="38">
        <v>1200000</v>
      </c>
      <c r="J58" s="38">
        <v>1200000</v>
      </c>
      <c r="K58" s="25">
        <v>1260000</v>
      </c>
      <c r="L58" s="25">
        <v>1395000</v>
      </c>
      <c r="M58" s="25">
        <v>1395000</v>
      </c>
      <c r="N58" s="25">
        <v>1485000</v>
      </c>
      <c r="O58" s="25">
        <v>1395000</v>
      </c>
      <c r="P58" s="39">
        <f>45000*26</f>
        <v>1170000</v>
      </c>
      <c r="Q58" s="57">
        <f t="shared" si="0"/>
        <v>15300000</v>
      </c>
      <c r="R58" s="58"/>
      <c r="S58" s="59">
        <f t="shared" si="1"/>
        <v>1275000</v>
      </c>
      <c r="T58" s="60"/>
      <c r="U58" s="61"/>
      <c r="V58" s="62"/>
    </row>
    <row r="59" spans="1:22" s="2" customFormat="1" ht="33.75" x14ac:dyDescent="0.25">
      <c r="A59" s="55">
        <v>46</v>
      </c>
      <c r="B59" s="10">
        <v>4653830</v>
      </c>
      <c r="C59" s="24" t="s">
        <v>70</v>
      </c>
      <c r="D59" s="56" t="s">
        <v>155</v>
      </c>
      <c r="E59" s="25">
        <v>1200000</v>
      </c>
      <c r="F59" s="38">
        <v>1200000</v>
      </c>
      <c r="G59" s="38">
        <v>1200000</v>
      </c>
      <c r="H59" s="38">
        <v>1200000</v>
      </c>
      <c r="I59" s="38">
        <v>1200000</v>
      </c>
      <c r="J59" s="38">
        <v>1200000</v>
      </c>
      <c r="K59" s="25">
        <v>480000</v>
      </c>
      <c r="L59" s="38">
        <v>0</v>
      </c>
      <c r="M59" s="38">
        <v>1200000</v>
      </c>
      <c r="N59" s="25">
        <v>1200000</v>
      </c>
      <c r="O59" s="25">
        <v>1200000</v>
      </c>
      <c r="P59" s="39">
        <v>1200000</v>
      </c>
      <c r="Q59" s="57">
        <f t="shared" si="0"/>
        <v>12480000</v>
      </c>
      <c r="R59" s="58"/>
      <c r="S59" s="59">
        <f t="shared" si="1"/>
        <v>1040000</v>
      </c>
      <c r="T59" s="60"/>
      <c r="U59" s="61"/>
      <c r="V59" s="62"/>
    </row>
    <row r="60" spans="1:22" s="2" customFormat="1" ht="22.5" x14ac:dyDescent="0.25">
      <c r="A60" s="55">
        <v>47</v>
      </c>
      <c r="B60" s="10">
        <v>2628746</v>
      </c>
      <c r="C60" s="24" t="s">
        <v>71</v>
      </c>
      <c r="D60" s="56" t="s">
        <v>133</v>
      </c>
      <c r="E60" s="25">
        <v>1200000</v>
      </c>
      <c r="F60" s="38">
        <v>1200000</v>
      </c>
      <c r="G60" s="38">
        <v>1200000</v>
      </c>
      <c r="H60" s="38">
        <v>1200000</v>
      </c>
      <c r="I60" s="38">
        <v>1200000</v>
      </c>
      <c r="J60" s="38">
        <v>1200000</v>
      </c>
      <c r="K60" s="25">
        <v>1200000</v>
      </c>
      <c r="L60" s="38">
        <v>1200000</v>
      </c>
      <c r="M60" s="38">
        <v>1200000</v>
      </c>
      <c r="N60" s="25">
        <v>1200000</v>
      </c>
      <c r="O60" s="25">
        <v>1200000</v>
      </c>
      <c r="P60" s="39">
        <v>1200000</v>
      </c>
      <c r="Q60" s="57">
        <f t="shared" si="0"/>
        <v>14400000</v>
      </c>
      <c r="R60" s="58"/>
      <c r="S60" s="59">
        <f t="shared" si="1"/>
        <v>1200000</v>
      </c>
      <c r="T60" s="60"/>
      <c r="U60" s="61"/>
      <c r="V60" s="62"/>
    </row>
    <row r="61" spans="1:22" s="2" customFormat="1" ht="33.75" x14ac:dyDescent="0.25">
      <c r="A61" s="55">
        <v>48</v>
      </c>
      <c r="B61" s="27">
        <v>829682</v>
      </c>
      <c r="C61" s="28" t="s">
        <v>72</v>
      </c>
      <c r="D61" s="56" t="s">
        <v>156</v>
      </c>
      <c r="E61" s="25">
        <v>1200000</v>
      </c>
      <c r="F61" s="38">
        <v>1200000</v>
      </c>
      <c r="G61" s="38">
        <v>1200000</v>
      </c>
      <c r="H61" s="38">
        <v>1200000</v>
      </c>
      <c r="I61" s="38">
        <v>1200000</v>
      </c>
      <c r="J61" s="38">
        <v>1200000</v>
      </c>
      <c r="K61" s="25">
        <v>1200000</v>
      </c>
      <c r="L61" s="38">
        <v>1200000</v>
      </c>
      <c r="M61" s="38">
        <v>1200000</v>
      </c>
      <c r="N61" s="25">
        <v>1200000</v>
      </c>
      <c r="O61" s="25">
        <v>1200000</v>
      </c>
      <c r="P61" s="39">
        <v>1200000</v>
      </c>
      <c r="Q61" s="57">
        <f t="shared" si="0"/>
        <v>14400000</v>
      </c>
      <c r="R61" s="58"/>
      <c r="S61" s="59">
        <f t="shared" si="1"/>
        <v>1200000</v>
      </c>
      <c r="T61" s="60"/>
      <c r="U61" s="61"/>
      <c r="V61" s="62"/>
    </row>
    <row r="62" spans="1:22" s="2" customFormat="1" ht="22.5" x14ac:dyDescent="0.25">
      <c r="A62" s="55">
        <v>49</v>
      </c>
      <c r="B62" s="29">
        <v>1252574</v>
      </c>
      <c r="C62" s="28" t="s">
        <v>73</v>
      </c>
      <c r="D62" s="56" t="s">
        <v>157</v>
      </c>
      <c r="E62" s="25">
        <v>1200000</v>
      </c>
      <c r="F62" s="38">
        <v>1200000</v>
      </c>
      <c r="G62" s="25">
        <v>1200000</v>
      </c>
      <c r="H62" s="67">
        <v>1200000</v>
      </c>
      <c r="I62" s="38">
        <v>1200000</v>
      </c>
      <c r="J62" s="38">
        <v>1200000</v>
      </c>
      <c r="K62" s="25">
        <v>1200000</v>
      </c>
      <c r="L62" s="38">
        <v>1200000</v>
      </c>
      <c r="M62" s="38">
        <v>1200000</v>
      </c>
      <c r="N62" s="25">
        <v>1200000</v>
      </c>
      <c r="O62" s="25">
        <v>1200000</v>
      </c>
      <c r="P62" s="39">
        <v>1200000</v>
      </c>
      <c r="Q62" s="57">
        <f t="shared" si="0"/>
        <v>14400000</v>
      </c>
      <c r="R62" s="58"/>
      <c r="S62" s="59">
        <f t="shared" si="1"/>
        <v>1200000</v>
      </c>
      <c r="T62" s="60"/>
      <c r="U62" s="61"/>
      <c r="V62" s="62"/>
    </row>
    <row r="63" spans="1:22" s="2" customFormat="1" ht="45" x14ac:dyDescent="0.25">
      <c r="A63" s="55">
        <v>50</v>
      </c>
      <c r="B63" s="27">
        <v>1565264</v>
      </c>
      <c r="C63" s="28" t="s">
        <v>74</v>
      </c>
      <c r="D63" s="56" t="s">
        <v>154</v>
      </c>
      <c r="E63" s="38">
        <v>0</v>
      </c>
      <c r="F63" s="38">
        <v>0</v>
      </c>
      <c r="G63" s="63">
        <v>0</v>
      </c>
      <c r="H63" s="63">
        <v>0</v>
      </c>
      <c r="I63" s="63">
        <v>1200000</v>
      </c>
      <c r="J63" s="63">
        <v>1200000</v>
      </c>
      <c r="K63" s="65">
        <v>1200000</v>
      </c>
      <c r="L63" s="63">
        <v>1200000</v>
      </c>
      <c r="M63" s="63">
        <v>0</v>
      </c>
      <c r="N63" s="65">
        <v>0</v>
      </c>
      <c r="O63" s="65">
        <v>0</v>
      </c>
      <c r="P63" s="68">
        <v>1200000</v>
      </c>
      <c r="Q63" s="57">
        <f t="shared" si="0"/>
        <v>6000000</v>
      </c>
      <c r="R63" s="64"/>
      <c r="S63" s="59">
        <f t="shared" si="1"/>
        <v>500000</v>
      </c>
      <c r="T63" s="60"/>
      <c r="U63" s="61"/>
      <c r="V63" s="62"/>
    </row>
    <row r="64" spans="1:22" s="2" customFormat="1" ht="45" x14ac:dyDescent="0.25">
      <c r="A64" s="55">
        <v>51</v>
      </c>
      <c r="B64" s="25">
        <v>5107564</v>
      </c>
      <c r="C64" s="24" t="s">
        <v>75</v>
      </c>
      <c r="D64" s="56" t="s">
        <v>158</v>
      </c>
      <c r="E64" s="69">
        <v>0</v>
      </c>
      <c r="F64" s="63">
        <v>0</v>
      </c>
      <c r="G64" s="63">
        <v>0</v>
      </c>
      <c r="H64" s="63">
        <v>0</v>
      </c>
      <c r="I64" s="63">
        <v>0</v>
      </c>
      <c r="J64" s="63">
        <v>1200000</v>
      </c>
      <c r="K64" s="65">
        <v>1200000</v>
      </c>
      <c r="L64" s="63">
        <v>1200000</v>
      </c>
      <c r="M64" s="63">
        <v>1200000</v>
      </c>
      <c r="N64" s="65">
        <v>1200000</v>
      </c>
      <c r="O64" s="65">
        <v>1200000</v>
      </c>
      <c r="P64" s="68">
        <v>1200000</v>
      </c>
      <c r="Q64" s="57">
        <f t="shared" si="0"/>
        <v>8400000</v>
      </c>
      <c r="R64" s="64"/>
      <c r="S64" s="59">
        <f t="shared" si="1"/>
        <v>700000</v>
      </c>
      <c r="T64" s="60"/>
      <c r="U64" s="61"/>
      <c r="V64" s="62"/>
    </row>
    <row r="65" spans="1:22" s="2" customFormat="1" ht="45" x14ac:dyDescent="0.25">
      <c r="A65" s="55">
        <v>52</v>
      </c>
      <c r="B65" s="30">
        <v>3202639</v>
      </c>
      <c r="C65" s="28" t="s">
        <v>76</v>
      </c>
      <c r="D65" s="56" t="s">
        <v>154</v>
      </c>
      <c r="E65" s="25">
        <v>0</v>
      </c>
      <c r="F65" s="38">
        <v>0</v>
      </c>
      <c r="G65" s="65">
        <v>800000</v>
      </c>
      <c r="H65" s="38">
        <v>1200000</v>
      </c>
      <c r="I65" s="38">
        <v>1200000</v>
      </c>
      <c r="J65" s="38">
        <v>1200000</v>
      </c>
      <c r="K65" s="25">
        <v>480000</v>
      </c>
      <c r="L65" s="38">
        <v>0</v>
      </c>
      <c r="M65" s="38">
        <v>0</v>
      </c>
      <c r="N65" s="25">
        <v>0</v>
      </c>
      <c r="O65" s="25">
        <v>960000</v>
      </c>
      <c r="P65" s="38">
        <v>1200000</v>
      </c>
      <c r="Q65" s="57">
        <f t="shared" si="0"/>
        <v>7040000</v>
      </c>
      <c r="R65" s="64"/>
      <c r="S65" s="59">
        <f t="shared" si="1"/>
        <v>586666.66666666663</v>
      </c>
      <c r="T65" s="60"/>
      <c r="U65" s="61"/>
      <c r="V65" s="62"/>
    </row>
    <row r="66" spans="1:22" s="2" customFormat="1" ht="18" x14ac:dyDescent="0.25">
      <c r="A66" s="55">
        <v>53</v>
      </c>
      <c r="B66" s="23">
        <v>991940</v>
      </c>
      <c r="C66" s="26" t="s">
        <v>77</v>
      </c>
      <c r="D66" s="56" t="s">
        <v>159</v>
      </c>
      <c r="E66" s="25">
        <v>1250000</v>
      </c>
      <c r="F66" s="38">
        <v>1250000</v>
      </c>
      <c r="G66" s="38">
        <v>1250000</v>
      </c>
      <c r="H66" s="38">
        <v>1250000</v>
      </c>
      <c r="I66" s="25">
        <v>1250000</v>
      </c>
      <c r="J66" s="38">
        <v>1250000</v>
      </c>
      <c r="K66" s="25">
        <v>1250000</v>
      </c>
      <c r="L66" s="38">
        <v>1250000</v>
      </c>
      <c r="M66" s="38">
        <v>1250000</v>
      </c>
      <c r="N66" s="25">
        <v>1250000</v>
      </c>
      <c r="O66" s="25">
        <v>1250000</v>
      </c>
      <c r="P66" s="39">
        <v>1250000</v>
      </c>
      <c r="Q66" s="57">
        <f t="shared" si="0"/>
        <v>15000000</v>
      </c>
      <c r="R66" s="58"/>
      <c r="S66" s="59">
        <f t="shared" si="1"/>
        <v>1250000</v>
      </c>
      <c r="T66" s="60"/>
      <c r="U66" s="61"/>
      <c r="V66" s="62"/>
    </row>
    <row r="67" spans="1:22" s="2" customFormat="1" ht="33.75" x14ac:dyDescent="0.25">
      <c r="A67" s="55">
        <v>54</v>
      </c>
      <c r="B67" s="23">
        <v>1112488</v>
      </c>
      <c r="C67" s="24" t="s">
        <v>78</v>
      </c>
      <c r="D67" s="56" t="s">
        <v>147</v>
      </c>
      <c r="E67" s="25">
        <v>1300000</v>
      </c>
      <c r="F67" s="38">
        <v>1300000</v>
      </c>
      <c r="G67" s="25">
        <f>1300000+260000</f>
        <v>1560000</v>
      </c>
      <c r="H67" s="38">
        <v>1300000</v>
      </c>
      <c r="I67" s="38">
        <v>1300000</v>
      </c>
      <c r="J67" s="38">
        <v>1300000</v>
      </c>
      <c r="K67" s="25">
        <v>1300000</v>
      </c>
      <c r="L67" s="38">
        <v>1300000</v>
      </c>
      <c r="M67" s="38">
        <v>1300000</v>
      </c>
      <c r="N67" s="25">
        <v>1300000</v>
      </c>
      <c r="O67" s="25">
        <f>1300000+250000</f>
        <v>1550000</v>
      </c>
      <c r="P67" s="39">
        <v>1300000</v>
      </c>
      <c r="Q67" s="57">
        <f t="shared" si="0"/>
        <v>16110000</v>
      </c>
      <c r="R67" s="58"/>
      <c r="S67" s="59">
        <f t="shared" si="1"/>
        <v>1342500</v>
      </c>
      <c r="T67" s="60"/>
      <c r="U67" s="61"/>
      <c r="V67" s="62"/>
    </row>
    <row r="68" spans="1:22" s="2" customFormat="1" ht="33.75" x14ac:dyDescent="0.25">
      <c r="A68" s="55">
        <v>55</v>
      </c>
      <c r="B68" s="23">
        <v>2251391</v>
      </c>
      <c r="C68" s="24" t="s">
        <v>79</v>
      </c>
      <c r="D68" s="56" t="s">
        <v>160</v>
      </c>
      <c r="E68" s="25">
        <v>1300000</v>
      </c>
      <c r="F68" s="38">
        <v>1300000</v>
      </c>
      <c r="G68" s="38">
        <v>1300000</v>
      </c>
      <c r="H68" s="38">
        <v>1300000</v>
      </c>
      <c r="I68" s="38">
        <v>1300000</v>
      </c>
      <c r="J68" s="38">
        <v>1300000</v>
      </c>
      <c r="K68" s="25">
        <v>1000000</v>
      </c>
      <c r="L68" s="38">
        <v>1000000</v>
      </c>
      <c r="M68" s="38">
        <v>1000000</v>
      </c>
      <c r="N68" s="25">
        <v>1000000</v>
      </c>
      <c r="O68" s="25">
        <v>1000000</v>
      </c>
      <c r="P68" s="39">
        <v>1000000</v>
      </c>
      <c r="Q68" s="57">
        <f t="shared" si="0"/>
        <v>13800000</v>
      </c>
      <c r="R68" s="58"/>
      <c r="S68" s="59">
        <f t="shared" si="1"/>
        <v>1150000</v>
      </c>
      <c r="T68" s="60"/>
      <c r="U68" s="61"/>
      <c r="V68" s="62"/>
    </row>
    <row r="69" spans="1:22" s="2" customFormat="1" ht="45" x14ac:dyDescent="0.25">
      <c r="A69" s="55">
        <v>56</v>
      </c>
      <c r="B69" s="23">
        <v>2990451</v>
      </c>
      <c r="C69" s="24" t="s">
        <v>80</v>
      </c>
      <c r="D69" s="56" t="s">
        <v>161</v>
      </c>
      <c r="E69" s="25">
        <v>1500000</v>
      </c>
      <c r="F69" s="38">
        <v>1500000</v>
      </c>
      <c r="G69" s="38">
        <v>1500000</v>
      </c>
      <c r="H69" s="38">
        <v>1500000</v>
      </c>
      <c r="I69" s="38">
        <v>1500000</v>
      </c>
      <c r="J69" s="38">
        <v>1500000</v>
      </c>
      <c r="K69" s="25">
        <v>1500000</v>
      </c>
      <c r="L69" s="38">
        <v>1500000</v>
      </c>
      <c r="M69" s="38">
        <v>1500000</v>
      </c>
      <c r="N69" s="25">
        <v>1500000</v>
      </c>
      <c r="O69" s="25">
        <v>1500000</v>
      </c>
      <c r="P69" s="39">
        <v>1500000</v>
      </c>
      <c r="Q69" s="57">
        <f t="shared" si="0"/>
        <v>18000000</v>
      </c>
      <c r="R69" s="58"/>
      <c r="S69" s="59">
        <f t="shared" si="1"/>
        <v>1500000</v>
      </c>
      <c r="T69" s="60"/>
      <c r="U69" s="61"/>
      <c r="V69" s="62"/>
    </row>
    <row r="70" spans="1:22" s="2" customFormat="1" ht="45" x14ac:dyDescent="0.25">
      <c r="A70" s="55">
        <v>57</v>
      </c>
      <c r="B70" s="23">
        <v>2390986</v>
      </c>
      <c r="C70" s="24" t="s">
        <v>81</v>
      </c>
      <c r="D70" s="56" t="s">
        <v>153</v>
      </c>
      <c r="E70" s="25">
        <v>1500000</v>
      </c>
      <c r="F70" s="38">
        <v>1500000</v>
      </c>
      <c r="G70" s="38">
        <v>1500000</v>
      </c>
      <c r="H70" s="38">
        <v>1500000</v>
      </c>
      <c r="I70" s="38">
        <v>1500000</v>
      </c>
      <c r="J70" s="38">
        <v>1500000</v>
      </c>
      <c r="K70" s="25">
        <v>600000</v>
      </c>
      <c r="L70" s="38">
        <v>650000</v>
      </c>
      <c r="M70" s="38">
        <v>1500000</v>
      </c>
      <c r="N70" s="25">
        <v>1500000</v>
      </c>
      <c r="O70" s="25">
        <v>1500000</v>
      </c>
      <c r="P70" s="39">
        <v>1500000</v>
      </c>
      <c r="Q70" s="57">
        <f t="shared" si="0"/>
        <v>16250000</v>
      </c>
      <c r="R70" s="58"/>
      <c r="S70" s="59">
        <f t="shared" si="1"/>
        <v>1354166.6666666667</v>
      </c>
      <c r="T70" s="60"/>
      <c r="U70" s="61"/>
      <c r="V70" s="62"/>
    </row>
    <row r="71" spans="1:22" s="2" customFormat="1" ht="45" x14ac:dyDescent="0.25">
      <c r="A71" s="55">
        <v>58</v>
      </c>
      <c r="B71" s="23">
        <v>3520117</v>
      </c>
      <c r="C71" s="24" t="s">
        <v>82</v>
      </c>
      <c r="D71" s="56" t="s">
        <v>162</v>
      </c>
      <c r="E71" s="25">
        <v>1500000</v>
      </c>
      <c r="F71" s="38">
        <v>1500000</v>
      </c>
      <c r="G71" s="38">
        <v>1500000</v>
      </c>
      <c r="H71" s="38">
        <v>1500000</v>
      </c>
      <c r="I71" s="38">
        <v>1500000</v>
      </c>
      <c r="J71" s="38">
        <v>1500000</v>
      </c>
      <c r="K71" s="25">
        <v>1500000</v>
      </c>
      <c r="L71" s="38">
        <v>1500000</v>
      </c>
      <c r="M71" s="38">
        <v>1500000</v>
      </c>
      <c r="N71" s="25">
        <v>1500000</v>
      </c>
      <c r="O71" s="25">
        <v>1500000</v>
      </c>
      <c r="P71" s="39">
        <v>1500000</v>
      </c>
      <c r="Q71" s="57">
        <f t="shared" si="0"/>
        <v>18000000</v>
      </c>
      <c r="R71" s="58">
        <v>750000</v>
      </c>
      <c r="S71" s="59">
        <f t="shared" si="1"/>
        <v>750000</v>
      </c>
      <c r="T71" s="60"/>
      <c r="U71" s="61"/>
      <c r="V71" s="62"/>
    </row>
    <row r="72" spans="1:22" s="2" customFormat="1" ht="22.5" x14ac:dyDescent="0.25">
      <c r="A72" s="55">
        <v>59</v>
      </c>
      <c r="B72" s="10">
        <v>1420445</v>
      </c>
      <c r="C72" s="24" t="s">
        <v>83</v>
      </c>
      <c r="D72" s="56" t="s">
        <v>135</v>
      </c>
      <c r="E72" s="25">
        <v>1500000</v>
      </c>
      <c r="F72" s="38">
        <v>1500000</v>
      </c>
      <c r="G72" s="38">
        <v>1500000</v>
      </c>
      <c r="H72" s="38">
        <v>1500000</v>
      </c>
      <c r="I72" s="38">
        <v>1500000</v>
      </c>
      <c r="J72" s="38">
        <v>1500000</v>
      </c>
      <c r="K72" s="25">
        <v>1500000</v>
      </c>
      <c r="L72" s="38">
        <v>1500000</v>
      </c>
      <c r="M72" s="38">
        <v>1500000</v>
      </c>
      <c r="N72" s="25">
        <v>0</v>
      </c>
      <c r="O72" s="25">
        <v>0</v>
      </c>
      <c r="P72" s="39">
        <v>0</v>
      </c>
      <c r="Q72" s="57">
        <f t="shared" si="0"/>
        <v>13500000</v>
      </c>
      <c r="R72" s="58"/>
      <c r="S72" s="59">
        <f t="shared" si="1"/>
        <v>1125000</v>
      </c>
      <c r="T72" s="60"/>
      <c r="U72" s="61"/>
      <c r="V72" s="62"/>
    </row>
    <row r="73" spans="1:22" s="2" customFormat="1" ht="22.5" x14ac:dyDescent="0.25">
      <c r="A73" s="55">
        <v>60</v>
      </c>
      <c r="B73" s="10">
        <v>935946</v>
      </c>
      <c r="C73" s="24" t="s">
        <v>84</v>
      </c>
      <c r="D73" s="56" t="s">
        <v>147</v>
      </c>
      <c r="E73" s="25">
        <v>1500000</v>
      </c>
      <c r="F73" s="38">
        <v>1500000</v>
      </c>
      <c r="G73" s="38">
        <f>1500000+300000</f>
        <v>1800000</v>
      </c>
      <c r="H73" s="38">
        <v>1500000</v>
      </c>
      <c r="I73" s="38">
        <v>1500000</v>
      </c>
      <c r="J73" s="38">
        <v>1500000</v>
      </c>
      <c r="K73" s="25">
        <v>1500000</v>
      </c>
      <c r="L73" s="38">
        <v>1500000</v>
      </c>
      <c r="M73" s="38">
        <v>1500000</v>
      </c>
      <c r="N73" s="25">
        <v>1500000</v>
      </c>
      <c r="O73" s="25">
        <f>1500000+350000</f>
        <v>1850000</v>
      </c>
      <c r="P73" s="39">
        <v>1500000</v>
      </c>
      <c r="Q73" s="57">
        <f t="shared" si="0"/>
        <v>18650000</v>
      </c>
      <c r="R73" s="58"/>
      <c r="S73" s="59">
        <f t="shared" si="1"/>
        <v>1554166.6666666667</v>
      </c>
      <c r="T73" s="60"/>
      <c r="U73" s="61"/>
      <c r="V73" s="62"/>
    </row>
    <row r="74" spans="1:22" s="2" customFormat="1" ht="33.75" x14ac:dyDescent="0.25">
      <c r="A74" s="55">
        <v>61</v>
      </c>
      <c r="B74" s="23">
        <v>1290614</v>
      </c>
      <c r="C74" s="24" t="s">
        <v>85</v>
      </c>
      <c r="D74" s="56" t="s">
        <v>163</v>
      </c>
      <c r="E74" s="25">
        <v>1500000</v>
      </c>
      <c r="F74" s="38">
        <v>1500000</v>
      </c>
      <c r="G74" s="38">
        <v>1500000</v>
      </c>
      <c r="H74" s="38">
        <v>1500000</v>
      </c>
      <c r="I74" s="38">
        <v>1500000</v>
      </c>
      <c r="J74" s="38">
        <v>1500000</v>
      </c>
      <c r="K74" s="25">
        <v>1500000</v>
      </c>
      <c r="L74" s="38">
        <v>1500000</v>
      </c>
      <c r="M74" s="38">
        <v>1500000</v>
      </c>
      <c r="N74" s="25">
        <v>1500000</v>
      </c>
      <c r="O74" s="25">
        <v>1500000</v>
      </c>
      <c r="P74" s="39">
        <v>1500000</v>
      </c>
      <c r="Q74" s="57">
        <f t="shared" si="0"/>
        <v>18000000</v>
      </c>
      <c r="R74" s="58"/>
      <c r="S74" s="59">
        <f t="shared" si="1"/>
        <v>1500000</v>
      </c>
      <c r="T74" s="60"/>
      <c r="U74" s="61"/>
      <c r="V74" s="62"/>
    </row>
    <row r="75" spans="1:22" s="2" customFormat="1" ht="45" x14ac:dyDescent="0.25">
      <c r="A75" s="55">
        <v>62</v>
      </c>
      <c r="B75" s="23">
        <v>498073</v>
      </c>
      <c r="C75" s="24" t="s">
        <v>86</v>
      </c>
      <c r="D75" s="56" t="s">
        <v>164</v>
      </c>
      <c r="E75" s="25">
        <v>0</v>
      </c>
      <c r="F75" s="38">
        <v>1500000</v>
      </c>
      <c r="G75" s="38">
        <v>1500000</v>
      </c>
      <c r="H75" s="38">
        <v>1500000</v>
      </c>
      <c r="I75" s="38">
        <v>1500000</v>
      </c>
      <c r="J75" s="38">
        <v>1500000</v>
      </c>
      <c r="K75" s="25">
        <v>600000</v>
      </c>
      <c r="L75" s="38">
        <v>1500000</v>
      </c>
      <c r="M75" s="38">
        <v>1500000</v>
      </c>
      <c r="N75" s="25">
        <v>1500000</v>
      </c>
      <c r="O75" s="25">
        <v>1500000</v>
      </c>
      <c r="P75" s="39">
        <v>1500000</v>
      </c>
      <c r="Q75" s="57">
        <f t="shared" si="0"/>
        <v>15600000</v>
      </c>
      <c r="R75" s="58"/>
      <c r="S75" s="59">
        <f t="shared" si="1"/>
        <v>1300000</v>
      </c>
      <c r="T75" s="60"/>
      <c r="U75" s="61"/>
      <c r="V75" s="62"/>
    </row>
    <row r="76" spans="1:22" s="2" customFormat="1" ht="33.75" x14ac:dyDescent="0.25">
      <c r="A76" s="55">
        <v>63</v>
      </c>
      <c r="B76" s="23">
        <v>5885410</v>
      </c>
      <c r="C76" s="24" t="s">
        <v>87</v>
      </c>
      <c r="D76" s="56" t="s">
        <v>165</v>
      </c>
      <c r="E76" s="25">
        <v>0</v>
      </c>
      <c r="F76" s="38">
        <v>1650000</v>
      </c>
      <c r="G76" s="38">
        <v>1500000</v>
      </c>
      <c r="H76" s="38">
        <v>1500000</v>
      </c>
      <c r="I76" s="38">
        <v>1500000</v>
      </c>
      <c r="J76" s="38">
        <v>1500000</v>
      </c>
      <c r="K76" s="25">
        <v>1500000</v>
      </c>
      <c r="L76" s="38">
        <v>1500000</v>
      </c>
      <c r="M76" s="38">
        <v>1500000</v>
      </c>
      <c r="N76" s="25">
        <v>1500000</v>
      </c>
      <c r="O76" s="25">
        <v>1500000</v>
      </c>
      <c r="P76" s="39">
        <v>1500000</v>
      </c>
      <c r="Q76" s="57">
        <f t="shared" si="0"/>
        <v>16650000</v>
      </c>
      <c r="R76" s="58"/>
      <c r="S76" s="59">
        <f t="shared" si="1"/>
        <v>1387500</v>
      </c>
      <c r="T76" s="60"/>
      <c r="U76" s="61"/>
      <c r="V76" s="62"/>
    </row>
    <row r="77" spans="1:22" s="2" customFormat="1" ht="33.75" x14ac:dyDescent="0.25">
      <c r="A77" s="55">
        <v>64</v>
      </c>
      <c r="B77" s="23">
        <v>3496048</v>
      </c>
      <c r="C77" s="24" t="s">
        <v>88</v>
      </c>
      <c r="D77" s="56" t="s">
        <v>155</v>
      </c>
      <c r="E77" s="25">
        <v>1800000</v>
      </c>
      <c r="F77" s="38">
        <v>1800000</v>
      </c>
      <c r="G77" s="38">
        <v>1800000</v>
      </c>
      <c r="H77" s="38">
        <v>1800000</v>
      </c>
      <c r="I77" s="38">
        <v>1800000</v>
      </c>
      <c r="J77" s="38">
        <v>1800000</v>
      </c>
      <c r="K77" s="25">
        <v>1800000</v>
      </c>
      <c r="L77" s="38">
        <v>1800000</v>
      </c>
      <c r="M77" s="38">
        <v>1800000</v>
      </c>
      <c r="N77" s="25">
        <v>1800000</v>
      </c>
      <c r="O77" s="25">
        <v>1800000</v>
      </c>
      <c r="P77" s="39">
        <v>1800000</v>
      </c>
      <c r="Q77" s="57">
        <f t="shared" si="0"/>
        <v>21600000</v>
      </c>
      <c r="R77" s="58"/>
      <c r="S77" s="59">
        <f t="shared" si="1"/>
        <v>1800000</v>
      </c>
      <c r="T77" s="60"/>
      <c r="U77" s="61"/>
      <c r="V77" s="62"/>
    </row>
    <row r="78" spans="1:22" s="2" customFormat="1" ht="22.5" x14ac:dyDescent="0.25">
      <c r="A78" s="55">
        <v>65</v>
      </c>
      <c r="B78" s="23">
        <v>4243428</v>
      </c>
      <c r="C78" s="24" t="s">
        <v>89</v>
      </c>
      <c r="D78" s="56" t="s">
        <v>166</v>
      </c>
      <c r="E78" s="25">
        <v>1800000</v>
      </c>
      <c r="F78" s="38">
        <v>1800000</v>
      </c>
      <c r="G78" s="38">
        <v>1800000</v>
      </c>
      <c r="H78" s="38">
        <v>1800000</v>
      </c>
      <c r="I78" s="38">
        <v>1800000</v>
      </c>
      <c r="J78" s="38">
        <v>1800000</v>
      </c>
      <c r="K78" s="25">
        <v>1800000</v>
      </c>
      <c r="L78" s="38">
        <v>1800000</v>
      </c>
      <c r="M78" s="38">
        <v>1800000</v>
      </c>
      <c r="N78" s="25">
        <v>1800000</v>
      </c>
      <c r="O78" s="25">
        <v>1800000</v>
      </c>
      <c r="P78" s="39">
        <v>1800000</v>
      </c>
      <c r="Q78" s="57">
        <f t="shared" si="0"/>
        <v>21600000</v>
      </c>
      <c r="R78" s="58"/>
      <c r="S78" s="59">
        <f t="shared" si="1"/>
        <v>1800000</v>
      </c>
      <c r="T78" s="60"/>
      <c r="U78" s="61"/>
      <c r="V78" s="62"/>
    </row>
    <row r="79" spans="1:22" s="2" customFormat="1" ht="33.75" x14ac:dyDescent="0.25">
      <c r="A79" s="55">
        <v>66</v>
      </c>
      <c r="B79" s="23">
        <v>733019</v>
      </c>
      <c r="C79" s="24" t="s">
        <v>90</v>
      </c>
      <c r="D79" s="56" t="s">
        <v>167</v>
      </c>
      <c r="E79" s="25">
        <v>2000000</v>
      </c>
      <c r="F79" s="38">
        <v>2000000</v>
      </c>
      <c r="G79" s="38">
        <f>2000000+400000</f>
        <v>2400000</v>
      </c>
      <c r="H79" s="38">
        <v>2000000</v>
      </c>
      <c r="I79" s="38">
        <v>2000000</v>
      </c>
      <c r="J79" s="38">
        <v>2000000</v>
      </c>
      <c r="K79" s="25">
        <v>2000000</v>
      </c>
      <c r="L79" s="38">
        <v>2000000</v>
      </c>
      <c r="M79" s="38">
        <v>2000000</v>
      </c>
      <c r="N79" s="25">
        <v>2000000</v>
      </c>
      <c r="O79" s="25">
        <v>2000000</v>
      </c>
      <c r="P79" s="39">
        <v>2000000</v>
      </c>
      <c r="Q79" s="57">
        <f t="shared" ref="Q79:Q89" si="2">SUM(E79:P79)</f>
        <v>24400000</v>
      </c>
      <c r="R79" s="58"/>
      <c r="S79" s="59">
        <f t="shared" ref="S79:S89" si="3">(Q79/12)-R79</f>
        <v>2033333.3333333333</v>
      </c>
      <c r="T79" s="60"/>
      <c r="U79" s="61"/>
      <c r="V79" s="62"/>
    </row>
    <row r="80" spans="1:22" s="2" customFormat="1" ht="33.75" x14ac:dyDescent="0.25">
      <c r="A80" s="55">
        <v>67</v>
      </c>
      <c r="B80" s="23">
        <v>3407967</v>
      </c>
      <c r="C80" s="24" t="s">
        <v>91</v>
      </c>
      <c r="D80" s="56" t="s">
        <v>154</v>
      </c>
      <c r="E80" s="25">
        <v>2000000</v>
      </c>
      <c r="F80" s="38">
        <v>2000000</v>
      </c>
      <c r="G80" s="38">
        <v>2000000</v>
      </c>
      <c r="H80" s="38">
        <v>2000000</v>
      </c>
      <c r="I80" s="38">
        <v>2000000</v>
      </c>
      <c r="J80" s="38">
        <v>2000000</v>
      </c>
      <c r="K80" s="25">
        <v>2000000</v>
      </c>
      <c r="L80" s="38">
        <v>2000000</v>
      </c>
      <c r="M80" s="38">
        <v>2000000</v>
      </c>
      <c r="N80" s="25">
        <v>2000000</v>
      </c>
      <c r="O80" s="25">
        <v>2000000</v>
      </c>
      <c r="P80" s="39">
        <v>2000000</v>
      </c>
      <c r="Q80" s="57">
        <f t="shared" si="2"/>
        <v>24000000</v>
      </c>
      <c r="R80" s="58"/>
      <c r="S80" s="59">
        <f t="shared" si="3"/>
        <v>2000000</v>
      </c>
      <c r="T80" s="60"/>
      <c r="U80" s="61"/>
      <c r="V80" s="62"/>
    </row>
    <row r="81" spans="1:22" s="2" customFormat="1" ht="22.5" x14ac:dyDescent="0.25">
      <c r="A81" s="55">
        <v>68</v>
      </c>
      <c r="B81" s="10">
        <v>2424439</v>
      </c>
      <c r="C81" s="24" t="s">
        <v>92</v>
      </c>
      <c r="D81" s="56" t="s">
        <v>168</v>
      </c>
      <c r="E81" s="25">
        <v>2000000</v>
      </c>
      <c r="F81" s="38">
        <v>2000000</v>
      </c>
      <c r="G81" s="38">
        <v>2000000</v>
      </c>
      <c r="H81" s="38">
        <v>2000000</v>
      </c>
      <c r="I81" s="38">
        <v>2000000</v>
      </c>
      <c r="J81" s="38">
        <v>2000000</v>
      </c>
      <c r="K81" s="25">
        <v>2000000</v>
      </c>
      <c r="L81" s="38">
        <v>2000000</v>
      </c>
      <c r="M81" s="38">
        <v>2000000</v>
      </c>
      <c r="N81" s="25">
        <v>2000000</v>
      </c>
      <c r="O81" s="25">
        <v>2000000</v>
      </c>
      <c r="P81" s="39">
        <v>2000000</v>
      </c>
      <c r="Q81" s="57">
        <f t="shared" si="2"/>
        <v>24000000</v>
      </c>
      <c r="R81" s="58"/>
      <c r="S81" s="59">
        <f t="shared" si="3"/>
        <v>2000000</v>
      </c>
      <c r="T81" s="60"/>
      <c r="U81" s="61"/>
      <c r="V81" s="62"/>
    </row>
    <row r="82" spans="1:22" s="2" customFormat="1" ht="33.75" x14ac:dyDescent="0.25">
      <c r="A82" s="55">
        <v>69</v>
      </c>
      <c r="B82" s="31">
        <v>6172968</v>
      </c>
      <c r="C82" s="32" t="s">
        <v>93</v>
      </c>
      <c r="D82" s="56" t="s">
        <v>169</v>
      </c>
      <c r="E82" s="25">
        <v>900000</v>
      </c>
      <c r="F82" s="38">
        <v>900000</v>
      </c>
      <c r="G82" s="38">
        <v>900000</v>
      </c>
      <c r="H82" s="38">
        <v>900000</v>
      </c>
      <c r="I82" s="38">
        <v>900000</v>
      </c>
      <c r="J82" s="38">
        <v>900000</v>
      </c>
      <c r="K82" s="25">
        <v>900000</v>
      </c>
      <c r="L82" s="38">
        <v>900000</v>
      </c>
      <c r="M82" s="38">
        <v>0</v>
      </c>
      <c r="N82" s="25">
        <v>0</v>
      </c>
      <c r="O82" s="25">
        <v>0</v>
      </c>
      <c r="P82" s="39">
        <v>0</v>
      </c>
      <c r="Q82" s="57">
        <f t="shared" si="2"/>
        <v>7200000</v>
      </c>
      <c r="R82" s="58"/>
      <c r="S82" s="59">
        <f t="shared" si="3"/>
        <v>600000</v>
      </c>
      <c r="T82" s="60"/>
      <c r="U82" s="61"/>
      <c r="V82" s="62"/>
    </row>
    <row r="83" spans="1:22" s="2" customFormat="1" ht="33.75" x14ac:dyDescent="0.25">
      <c r="A83" s="55">
        <v>70</v>
      </c>
      <c r="B83" s="31">
        <v>4206347</v>
      </c>
      <c r="C83" s="32" t="s">
        <v>94</v>
      </c>
      <c r="D83" s="56" t="s">
        <v>170</v>
      </c>
      <c r="E83" s="25">
        <v>900000</v>
      </c>
      <c r="F83" s="38">
        <v>900000</v>
      </c>
      <c r="G83" s="38">
        <v>900000</v>
      </c>
      <c r="H83" s="38">
        <v>900000</v>
      </c>
      <c r="I83" s="38">
        <v>900000</v>
      </c>
      <c r="J83" s="38">
        <v>900000</v>
      </c>
      <c r="K83" s="25">
        <v>360000</v>
      </c>
      <c r="L83" s="38">
        <v>0</v>
      </c>
      <c r="M83" s="38">
        <v>0</v>
      </c>
      <c r="N83" s="25">
        <v>0</v>
      </c>
      <c r="O83" s="25">
        <v>0</v>
      </c>
      <c r="P83" s="39">
        <v>0</v>
      </c>
      <c r="Q83" s="57">
        <f t="shared" si="2"/>
        <v>5760000</v>
      </c>
      <c r="R83" s="58"/>
      <c r="S83" s="59">
        <f t="shared" si="3"/>
        <v>480000</v>
      </c>
      <c r="T83" s="60"/>
      <c r="U83" s="61"/>
      <c r="V83" s="62"/>
    </row>
    <row r="84" spans="1:22" s="2" customFormat="1" ht="33.75" x14ac:dyDescent="0.25">
      <c r="A84" s="55">
        <v>71</v>
      </c>
      <c r="B84" s="33">
        <v>2844625</v>
      </c>
      <c r="C84" s="32" t="s">
        <v>95</v>
      </c>
      <c r="D84" s="56" t="s">
        <v>171</v>
      </c>
      <c r="E84" s="25">
        <v>1200000</v>
      </c>
      <c r="F84" s="38">
        <v>1200000</v>
      </c>
      <c r="G84" s="38">
        <v>1200000</v>
      </c>
      <c r="H84" s="38">
        <v>1200000</v>
      </c>
      <c r="I84" s="38">
        <v>1200000</v>
      </c>
      <c r="J84" s="38">
        <v>1200000</v>
      </c>
      <c r="K84" s="25">
        <v>1200000</v>
      </c>
      <c r="L84" s="38">
        <v>1200000</v>
      </c>
      <c r="M84" s="38">
        <v>0</v>
      </c>
      <c r="N84" s="25">
        <v>0</v>
      </c>
      <c r="O84" s="25">
        <v>0</v>
      </c>
      <c r="P84" s="39">
        <v>0</v>
      </c>
      <c r="Q84" s="57">
        <f t="shared" si="2"/>
        <v>9600000</v>
      </c>
      <c r="R84" s="58"/>
      <c r="S84" s="59">
        <f t="shared" si="3"/>
        <v>800000</v>
      </c>
      <c r="T84" s="60"/>
      <c r="U84" s="61"/>
      <c r="V84" s="62"/>
    </row>
    <row r="85" spans="1:22" s="2" customFormat="1" ht="33.75" x14ac:dyDescent="0.25">
      <c r="A85" s="55">
        <v>72</v>
      </c>
      <c r="B85" s="33">
        <v>848505</v>
      </c>
      <c r="C85" s="32" t="s">
        <v>96</v>
      </c>
      <c r="D85" s="56" t="s">
        <v>172</v>
      </c>
      <c r="E85" s="25">
        <v>1300000</v>
      </c>
      <c r="F85" s="38">
        <v>1300000</v>
      </c>
      <c r="G85" s="38">
        <v>1300000</v>
      </c>
      <c r="H85" s="38">
        <v>1300000</v>
      </c>
      <c r="I85" s="38">
        <v>1300000</v>
      </c>
      <c r="J85" s="38">
        <v>1300000</v>
      </c>
      <c r="K85" s="25">
        <v>476666.66666666669</v>
      </c>
      <c r="L85" s="38">
        <v>0</v>
      </c>
      <c r="M85" s="38">
        <v>0</v>
      </c>
      <c r="N85" s="25">
        <v>0</v>
      </c>
      <c r="O85" s="25">
        <v>0</v>
      </c>
      <c r="P85" s="39">
        <v>0</v>
      </c>
      <c r="Q85" s="57">
        <f t="shared" si="2"/>
        <v>8276666.666666667</v>
      </c>
      <c r="R85" s="58"/>
      <c r="S85" s="59">
        <f t="shared" si="3"/>
        <v>689722.22222222225</v>
      </c>
      <c r="T85" s="60"/>
      <c r="U85" s="61"/>
      <c r="V85" s="62"/>
    </row>
    <row r="86" spans="1:22" s="2" customFormat="1" ht="45" x14ac:dyDescent="0.25">
      <c r="A86" s="55">
        <v>73</v>
      </c>
      <c r="B86" s="33">
        <v>4082069</v>
      </c>
      <c r="C86" s="34" t="s">
        <v>97</v>
      </c>
      <c r="D86" s="56" t="s">
        <v>173</v>
      </c>
      <c r="E86" s="25">
        <v>1300000</v>
      </c>
      <c r="F86" s="38">
        <v>1300000</v>
      </c>
      <c r="G86" s="38">
        <v>1300000</v>
      </c>
      <c r="H86" s="38">
        <v>1300000</v>
      </c>
      <c r="I86" s="38">
        <v>1300000</v>
      </c>
      <c r="J86" s="38">
        <v>1300000</v>
      </c>
      <c r="K86" s="25">
        <v>1300000</v>
      </c>
      <c r="L86" s="38">
        <v>1300000</v>
      </c>
      <c r="M86" s="38">
        <v>0</v>
      </c>
      <c r="N86" s="25">
        <v>0</v>
      </c>
      <c r="O86" s="25">
        <v>0</v>
      </c>
      <c r="P86" s="39">
        <v>0</v>
      </c>
      <c r="Q86" s="57">
        <f t="shared" si="2"/>
        <v>10400000</v>
      </c>
      <c r="R86" s="58"/>
      <c r="S86" s="59">
        <f t="shared" si="3"/>
        <v>866666.66666666663</v>
      </c>
      <c r="T86" s="60"/>
      <c r="U86" s="61"/>
      <c r="V86" s="62"/>
    </row>
    <row r="87" spans="1:22" s="2" customFormat="1" ht="45" x14ac:dyDescent="0.25">
      <c r="A87" s="55">
        <v>74</v>
      </c>
      <c r="B87" s="35">
        <v>5959858</v>
      </c>
      <c r="C87" s="32" t="s">
        <v>98</v>
      </c>
      <c r="D87" s="56" t="s">
        <v>174</v>
      </c>
      <c r="E87" s="38">
        <v>0</v>
      </c>
      <c r="F87" s="38">
        <v>0</v>
      </c>
      <c r="G87" s="65">
        <v>480000</v>
      </c>
      <c r="H87" s="63">
        <v>900000</v>
      </c>
      <c r="I87" s="63">
        <v>900000</v>
      </c>
      <c r="J87" s="63">
        <v>900000</v>
      </c>
      <c r="K87" s="25">
        <v>360000</v>
      </c>
      <c r="L87" s="38">
        <v>0</v>
      </c>
      <c r="M87" s="38">
        <v>900000</v>
      </c>
      <c r="N87" s="25">
        <v>0</v>
      </c>
      <c r="O87" s="25">
        <v>0</v>
      </c>
      <c r="P87" s="68">
        <v>0</v>
      </c>
      <c r="Q87" s="57">
        <f t="shared" si="2"/>
        <v>4440000</v>
      </c>
      <c r="R87" s="64"/>
      <c r="S87" s="59">
        <f t="shared" si="3"/>
        <v>370000</v>
      </c>
      <c r="T87" s="60"/>
      <c r="U87" s="61"/>
      <c r="V87" s="62"/>
    </row>
    <row r="88" spans="1:22" s="2" customFormat="1" x14ac:dyDescent="0.25">
      <c r="A88" s="55">
        <v>75</v>
      </c>
      <c r="B88" s="35">
        <v>3287309</v>
      </c>
      <c r="C88" s="36" t="s">
        <v>99</v>
      </c>
      <c r="D88" s="56" t="s">
        <v>154</v>
      </c>
      <c r="E88" s="38">
        <v>0</v>
      </c>
      <c r="F88" s="38">
        <v>0</v>
      </c>
      <c r="G88" s="63">
        <v>0</v>
      </c>
      <c r="H88" s="63">
        <v>0</v>
      </c>
      <c r="I88" s="63">
        <v>1200000</v>
      </c>
      <c r="J88" s="63">
        <v>1200000</v>
      </c>
      <c r="K88" s="25">
        <v>1170000</v>
      </c>
      <c r="L88" s="25">
        <v>1170000</v>
      </c>
      <c r="M88" s="25">
        <v>1170000</v>
      </c>
      <c r="N88" s="65">
        <v>585000</v>
      </c>
      <c r="O88" s="65">
        <v>0</v>
      </c>
      <c r="P88" s="68">
        <v>0</v>
      </c>
      <c r="Q88" s="57">
        <f t="shared" si="2"/>
        <v>6495000</v>
      </c>
      <c r="R88" s="64"/>
      <c r="S88" s="59">
        <f t="shared" si="3"/>
        <v>541250</v>
      </c>
      <c r="T88" s="60"/>
      <c r="U88" s="61"/>
      <c r="V88" s="62"/>
    </row>
    <row r="89" spans="1:22" s="2" customFormat="1" ht="45" x14ac:dyDescent="0.25">
      <c r="A89" s="55">
        <v>76</v>
      </c>
      <c r="B89" s="37">
        <v>3452864</v>
      </c>
      <c r="C89" s="32" t="s">
        <v>100</v>
      </c>
      <c r="D89" s="56" t="s">
        <v>169</v>
      </c>
      <c r="E89" s="69">
        <v>0</v>
      </c>
      <c r="F89" s="63">
        <v>0</v>
      </c>
      <c r="G89" s="63">
        <v>0</v>
      </c>
      <c r="H89" s="63">
        <v>0</v>
      </c>
      <c r="I89" s="63">
        <v>0</v>
      </c>
      <c r="J89" s="63">
        <v>1200000</v>
      </c>
      <c r="K89" s="65">
        <v>80000</v>
      </c>
      <c r="L89" s="65">
        <v>0</v>
      </c>
      <c r="M89" s="65">
        <v>1200000</v>
      </c>
      <c r="N89" s="65">
        <v>1200000</v>
      </c>
      <c r="O89" s="65">
        <v>1200000</v>
      </c>
      <c r="P89" s="68">
        <v>0</v>
      </c>
      <c r="Q89" s="57">
        <f t="shared" si="2"/>
        <v>4880000</v>
      </c>
      <c r="R89" s="64"/>
      <c r="S89" s="59">
        <f t="shared" si="3"/>
        <v>406666.66666666669</v>
      </c>
      <c r="T89" s="60"/>
      <c r="U89" s="61"/>
      <c r="V89" s="62"/>
    </row>
    <row r="90" spans="1:22" ht="15.75" x14ac:dyDescent="0.3">
      <c r="A90" s="70" t="s">
        <v>175</v>
      </c>
      <c r="B90" s="71"/>
      <c r="C90" s="71"/>
      <c r="D90" s="72" t="s">
        <v>176</v>
      </c>
      <c r="E90" s="73">
        <f>SUM(E14:E89)</f>
        <v>69143333.333333343</v>
      </c>
      <c r="F90" s="73">
        <f t="shared" ref="F90:R90" si="4">SUM(F14:F89)</f>
        <v>77040000</v>
      </c>
      <c r="G90" s="73">
        <f t="shared" si="4"/>
        <v>80340000</v>
      </c>
      <c r="H90" s="73">
        <f t="shared" si="4"/>
        <v>80200000</v>
      </c>
      <c r="I90" s="73">
        <f t="shared" si="4"/>
        <v>83800000</v>
      </c>
      <c r="J90" s="73">
        <f t="shared" si="4"/>
        <v>86200000</v>
      </c>
      <c r="K90" s="73">
        <f t="shared" si="4"/>
        <v>73611666.666666672</v>
      </c>
      <c r="L90" s="73">
        <f t="shared" si="4"/>
        <v>67010000</v>
      </c>
      <c r="M90" s="73">
        <f t="shared" si="4"/>
        <v>72715000</v>
      </c>
      <c r="N90" s="73">
        <f t="shared" si="4"/>
        <v>72350000</v>
      </c>
      <c r="O90" s="73">
        <f t="shared" si="4"/>
        <v>74071666.666666672</v>
      </c>
      <c r="P90" s="73">
        <f t="shared" si="4"/>
        <v>75206667</v>
      </c>
      <c r="Q90" s="73">
        <f t="shared" si="4"/>
        <v>911688333.66666663</v>
      </c>
      <c r="R90" s="73">
        <f t="shared" si="4"/>
        <v>1350000</v>
      </c>
      <c r="S90" s="74">
        <f>SUM(S14:S89)</f>
        <v>74624027.805555567</v>
      </c>
      <c r="T90" s="75"/>
    </row>
    <row r="91" spans="1:22" ht="15.75" x14ac:dyDescent="0.3">
      <c r="A91" s="76"/>
      <c r="B91" s="76"/>
      <c r="C91" s="76"/>
      <c r="D91" s="76"/>
      <c r="E91" s="77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9"/>
      <c r="R91" s="78"/>
      <c r="S91" s="78"/>
      <c r="T91" s="80"/>
    </row>
    <row r="92" spans="1:22" x14ac:dyDescent="0.25">
      <c r="A92" s="81"/>
      <c r="B92" s="81"/>
      <c r="C92" s="81"/>
      <c r="D92" s="81"/>
      <c r="E92" s="82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4"/>
      <c r="R92" s="83"/>
      <c r="S92" s="83"/>
      <c r="T92" s="75"/>
    </row>
    <row r="93" spans="1:22" x14ac:dyDescent="0.25">
      <c r="B93" s="152"/>
      <c r="C93" s="152"/>
      <c r="D93" s="85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</row>
    <row r="94" spans="1:22" x14ac:dyDescent="0.25">
      <c r="B94" s="86" t="s">
        <v>177</v>
      </c>
      <c r="C94" s="87"/>
      <c r="D94" s="88"/>
      <c r="F94" s="89"/>
      <c r="G94" s="89"/>
      <c r="H94" s="89"/>
      <c r="I94" s="89"/>
      <c r="L94" s="89"/>
      <c r="M94" s="89"/>
      <c r="N94" s="89"/>
      <c r="O94" s="89"/>
      <c r="P94" s="89"/>
      <c r="R94" s="90"/>
      <c r="S94" s="89" t="s">
        <v>178</v>
      </c>
      <c r="T94" s="89"/>
    </row>
    <row r="95" spans="1:22" x14ac:dyDescent="0.25">
      <c r="A95" s="91"/>
      <c r="B95"/>
      <c r="D95" s="88"/>
    </row>
    <row r="96" spans="1:22" x14ac:dyDescent="0.25">
      <c r="A96" s="91"/>
      <c r="B96"/>
    </row>
    <row r="97" spans="1:22" x14ac:dyDescent="0.25"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2"/>
      <c r="R97" s="91"/>
      <c r="S97" s="91"/>
    </row>
    <row r="99" spans="1:22" x14ac:dyDescent="0.25">
      <c r="B99" s="93"/>
      <c r="C99" s="94" t="s">
        <v>179</v>
      </c>
      <c r="D99" s="94"/>
      <c r="F99" s="94"/>
      <c r="G99" s="94"/>
      <c r="J99" s="94" t="s">
        <v>180</v>
      </c>
      <c r="K99" s="94"/>
      <c r="L99" s="94"/>
      <c r="M99" s="8"/>
      <c r="N99" s="8"/>
      <c r="O99" s="8"/>
      <c r="P99" s="8"/>
      <c r="R99" s="8" t="s">
        <v>181</v>
      </c>
      <c r="S99" s="8"/>
    </row>
    <row r="100" spans="1:22" s="42" customFormat="1" x14ac:dyDescent="0.25">
      <c r="B100" s="91"/>
      <c r="C100" s="154" t="s">
        <v>182</v>
      </c>
      <c r="D100" s="154"/>
      <c r="G100" s="95"/>
      <c r="J100" s="154" t="s">
        <v>183</v>
      </c>
      <c r="K100" s="154"/>
      <c r="L100" s="154"/>
      <c r="M100" s="18"/>
      <c r="N100" s="18"/>
      <c r="O100" s="18"/>
      <c r="P100" s="18"/>
      <c r="Q100" s="41"/>
      <c r="R100" s="18" t="s">
        <v>184</v>
      </c>
      <c r="S100" s="18"/>
      <c r="U100" s="96"/>
      <c r="V100" s="96"/>
    </row>
    <row r="101" spans="1:22" x14ac:dyDescent="0.25">
      <c r="C101" s="97"/>
      <c r="D101" s="1"/>
      <c r="E101" s="97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9"/>
      <c r="R101" s="100"/>
      <c r="S101" s="98"/>
    </row>
    <row r="103" spans="1:22" x14ac:dyDescent="0.25">
      <c r="B103" s="40" t="s">
        <v>185</v>
      </c>
    </row>
    <row r="104" spans="1:22" s="110" customFormat="1" ht="45" x14ac:dyDescent="0.25">
      <c r="A104" s="101">
        <v>37</v>
      </c>
      <c r="B104" s="102">
        <v>3505663</v>
      </c>
      <c r="C104" s="103" t="s">
        <v>186</v>
      </c>
      <c r="D104" s="56" t="s">
        <v>132</v>
      </c>
      <c r="E104" s="104">
        <v>1100000</v>
      </c>
      <c r="F104" s="104">
        <v>1100000</v>
      </c>
      <c r="G104" s="104">
        <v>1100000</v>
      </c>
      <c r="H104" s="104">
        <v>1100000</v>
      </c>
      <c r="I104" s="104">
        <v>1100000</v>
      </c>
      <c r="J104" s="104">
        <v>1100000</v>
      </c>
      <c r="K104" s="104">
        <v>440000</v>
      </c>
      <c r="L104" s="104">
        <v>1100000</v>
      </c>
      <c r="M104" s="104">
        <v>1100000</v>
      </c>
      <c r="N104" s="104">
        <v>1100000</v>
      </c>
      <c r="O104" s="104">
        <v>1100000</v>
      </c>
      <c r="P104" s="104">
        <v>1100000</v>
      </c>
      <c r="Q104" s="57">
        <f>SUM(E104:P104)</f>
        <v>12540000</v>
      </c>
      <c r="R104" s="105"/>
      <c r="S104" s="106">
        <f>(Q104/12)-R104</f>
        <v>1045000</v>
      </c>
      <c r="T104" s="107"/>
      <c r="U104" s="108"/>
      <c r="V104" s="109"/>
    </row>
    <row r="105" spans="1:22" s="110" customFormat="1" ht="45" x14ac:dyDescent="0.25">
      <c r="A105" s="111">
        <v>74</v>
      </c>
      <c r="B105" s="112">
        <v>3560391</v>
      </c>
      <c r="C105" s="113" t="s">
        <v>187</v>
      </c>
      <c r="D105" s="114" t="s">
        <v>188</v>
      </c>
      <c r="E105" s="115">
        <v>1600000</v>
      </c>
      <c r="F105" s="115">
        <v>2000000</v>
      </c>
      <c r="G105" s="115">
        <v>2000000</v>
      </c>
      <c r="H105" s="115">
        <v>2000000</v>
      </c>
      <c r="I105" s="115">
        <v>2000000</v>
      </c>
      <c r="J105" s="115">
        <v>2000000</v>
      </c>
      <c r="K105" s="115">
        <v>1500000</v>
      </c>
      <c r="L105" s="115">
        <v>1500000</v>
      </c>
      <c r="M105" s="115">
        <v>1500000</v>
      </c>
      <c r="N105" s="115">
        <v>1500000</v>
      </c>
      <c r="O105" s="115">
        <v>1500000</v>
      </c>
      <c r="P105" s="116">
        <v>1500000</v>
      </c>
      <c r="Q105" s="117">
        <f>SUM(E105:P105)</f>
        <v>20600000</v>
      </c>
      <c r="R105" s="118">
        <v>1716667</v>
      </c>
      <c r="S105" s="119">
        <f>(Q105/12)-R105</f>
        <v>-0.33333333325572312</v>
      </c>
      <c r="T105" s="120"/>
      <c r="U105" s="108"/>
      <c r="V105" s="109"/>
    </row>
    <row r="106" spans="1:22" ht="15" customHeight="1" x14ac:dyDescent="0.25">
      <c r="A106" s="121"/>
      <c r="B106" s="155" t="s">
        <v>189</v>
      </c>
      <c r="C106" s="156"/>
      <c r="D106" s="156"/>
      <c r="E106" s="156"/>
      <c r="F106" s="157"/>
      <c r="G106" s="122"/>
      <c r="H106" s="122"/>
      <c r="I106" s="122"/>
      <c r="J106" s="122"/>
      <c r="K106" s="122"/>
      <c r="L106" s="122"/>
      <c r="M106" s="122"/>
      <c r="N106" s="122"/>
      <c r="O106" s="122"/>
      <c r="P106" s="123"/>
      <c r="Q106" s="124"/>
      <c r="R106" s="125"/>
      <c r="S106" s="122"/>
      <c r="T106" s="126"/>
      <c r="U106" s="127"/>
    </row>
    <row r="107" spans="1:22" ht="23.25" x14ac:dyDescent="0.25">
      <c r="A107" s="128">
        <v>39</v>
      </c>
      <c r="B107" s="129">
        <v>3781820</v>
      </c>
      <c r="C107" s="130" t="s">
        <v>190</v>
      </c>
      <c r="D107" s="131" t="s">
        <v>191</v>
      </c>
      <c r="E107" s="132">
        <v>900000</v>
      </c>
      <c r="F107" s="132">
        <v>1200000</v>
      </c>
      <c r="G107" s="132">
        <v>1200000</v>
      </c>
      <c r="H107" s="132">
        <v>1200000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>
        <v>0</v>
      </c>
      <c r="P107" s="133">
        <v>0</v>
      </c>
      <c r="Q107" s="134">
        <f t="shared" ref="Q107:Q114" si="5">SUM(E107:P107)</f>
        <v>4500000</v>
      </c>
      <c r="R107" s="135"/>
      <c r="S107" s="132">
        <f t="shared" ref="S107:S114" si="6">(Q107/12)-R107</f>
        <v>375000</v>
      </c>
      <c r="T107" s="136"/>
      <c r="U107" s="137"/>
    </row>
    <row r="108" spans="1:22" s="2" customFormat="1" ht="33.75" x14ac:dyDescent="0.25">
      <c r="A108" s="55">
        <v>69</v>
      </c>
      <c r="B108" s="31">
        <v>6184717</v>
      </c>
      <c r="C108" s="32" t="s">
        <v>192</v>
      </c>
      <c r="D108" s="56" t="s">
        <v>138</v>
      </c>
      <c r="E108" s="25">
        <v>500000</v>
      </c>
      <c r="F108" s="38">
        <v>500000</v>
      </c>
      <c r="G108" s="38">
        <v>500000</v>
      </c>
      <c r="H108" s="38">
        <v>500000</v>
      </c>
      <c r="I108" s="38">
        <v>500000</v>
      </c>
      <c r="J108" s="38">
        <v>500000</v>
      </c>
      <c r="K108" s="25">
        <v>200000</v>
      </c>
      <c r="L108" s="38">
        <v>0</v>
      </c>
      <c r="M108" s="38">
        <v>0</v>
      </c>
      <c r="N108" s="25">
        <v>0</v>
      </c>
      <c r="O108" s="25">
        <v>0</v>
      </c>
      <c r="P108" s="39">
        <v>0</v>
      </c>
      <c r="Q108" s="57">
        <f t="shared" si="5"/>
        <v>3200000</v>
      </c>
      <c r="R108" s="58"/>
      <c r="S108" s="59">
        <f t="shared" si="6"/>
        <v>266666.66666666669</v>
      </c>
      <c r="T108" s="60"/>
      <c r="U108" s="61"/>
      <c r="V108" s="62"/>
    </row>
    <row r="109" spans="1:22" s="2" customFormat="1" ht="22.5" x14ac:dyDescent="0.25">
      <c r="A109" s="55">
        <v>71</v>
      </c>
      <c r="B109" s="33">
        <v>4802337</v>
      </c>
      <c r="C109" s="32" t="s">
        <v>193</v>
      </c>
      <c r="D109" s="56" t="s">
        <v>194</v>
      </c>
      <c r="E109" s="25">
        <v>900000</v>
      </c>
      <c r="F109" s="38">
        <v>900000</v>
      </c>
      <c r="G109" s="38">
        <v>900000</v>
      </c>
      <c r="H109" s="38">
        <v>900000</v>
      </c>
      <c r="I109" s="38">
        <v>900000</v>
      </c>
      <c r="J109" s="38">
        <v>900000</v>
      </c>
      <c r="K109" s="25">
        <v>360000</v>
      </c>
      <c r="L109" s="38">
        <v>0</v>
      </c>
      <c r="M109" s="38">
        <v>0</v>
      </c>
      <c r="N109" s="25">
        <v>0</v>
      </c>
      <c r="O109" s="25">
        <v>0</v>
      </c>
      <c r="P109" s="39">
        <v>0</v>
      </c>
      <c r="Q109" s="57">
        <f t="shared" si="5"/>
        <v>5760000</v>
      </c>
      <c r="R109" s="58"/>
      <c r="S109" s="59">
        <f t="shared" si="6"/>
        <v>480000</v>
      </c>
      <c r="T109" s="60"/>
      <c r="U109" s="61"/>
      <c r="V109" s="62"/>
    </row>
    <row r="110" spans="1:22" s="2" customFormat="1" ht="33.75" x14ac:dyDescent="0.25">
      <c r="A110" s="55">
        <v>73</v>
      </c>
      <c r="B110" s="33">
        <v>4024916</v>
      </c>
      <c r="C110" s="32" t="s">
        <v>195</v>
      </c>
      <c r="D110" s="56" t="s">
        <v>196</v>
      </c>
      <c r="E110" s="25">
        <v>1200000</v>
      </c>
      <c r="F110" s="38">
        <v>1200000</v>
      </c>
      <c r="G110" s="38">
        <v>1200000</v>
      </c>
      <c r="H110" s="25">
        <v>1500000</v>
      </c>
      <c r="I110" s="38">
        <v>0</v>
      </c>
      <c r="J110" s="38">
        <v>0</v>
      </c>
      <c r="K110" s="25">
        <v>0</v>
      </c>
      <c r="L110" s="38">
        <v>0</v>
      </c>
      <c r="M110" s="38">
        <v>0</v>
      </c>
      <c r="N110" s="25">
        <v>0</v>
      </c>
      <c r="O110" s="25">
        <v>0</v>
      </c>
      <c r="P110" s="39">
        <v>0</v>
      </c>
      <c r="Q110" s="57">
        <f t="shared" si="5"/>
        <v>5100000</v>
      </c>
      <c r="R110" s="58"/>
      <c r="S110" s="59">
        <f t="shared" si="6"/>
        <v>425000</v>
      </c>
      <c r="T110" s="60"/>
      <c r="U110" s="61"/>
      <c r="V110" s="62"/>
    </row>
    <row r="111" spans="1:22" s="2" customFormat="1" ht="33.75" x14ac:dyDescent="0.25">
      <c r="A111" s="55">
        <v>74</v>
      </c>
      <c r="B111" s="31">
        <v>3018267</v>
      </c>
      <c r="C111" s="32" t="s">
        <v>102</v>
      </c>
      <c r="D111" s="56" t="s">
        <v>133</v>
      </c>
      <c r="E111" s="25">
        <v>1200000</v>
      </c>
      <c r="F111" s="38">
        <v>1200000</v>
      </c>
      <c r="G111" s="38">
        <v>1200000</v>
      </c>
      <c r="H111" s="38">
        <v>1200000</v>
      </c>
      <c r="I111" s="38">
        <v>1200000</v>
      </c>
      <c r="J111" s="38">
        <v>1200000</v>
      </c>
      <c r="K111" s="25">
        <v>480000</v>
      </c>
      <c r="L111" s="38">
        <v>0</v>
      </c>
      <c r="M111" s="38">
        <v>0</v>
      </c>
      <c r="N111" s="25">
        <v>0</v>
      </c>
      <c r="O111" s="25">
        <v>0</v>
      </c>
      <c r="P111" s="39">
        <v>0</v>
      </c>
      <c r="Q111" s="57">
        <f t="shared" si="5"/>
        <v>7680000</v>
      </c>
      <c r="R111" s="58"/>
      <c r="S111" s="59">
        <f t="shared" si="6"/>
        <v>640000</v>
      </c>
      <c r="T111" s="60"/>
      <c r="U111" s="61"/>
      <c r="V111" s="62"/>
    </row>
    <row r="112" spans="1:22" s="2" customFormat="1" ht="45" x14ac:dyDescent="0.25">
      <c r="A112" s="55">
        <v>78</v>
      </c>
      <c r="B112" s="138">
        <v>4505930</v>
      </c>
      <c r="C112" s="139" t="s">
        <v>197</v>
      </c>
      <c r="D112" s="56" t="s">
        <v>198</v>
      </c>
      <c r="E112" s="25">
        <v>270000</v>
      </c>
      <c r="F112" s="38">
        <v>900000</v>
      </c>
      <c r="G112" s="38">
        <v>900000</v>
      </c>
      <c r="H112" s="38">
        <v>900000</v>
      </c>
      <c r="I112" s="38">
        <v>900000</v>
      </c>
      <c r="J112" s="38">
        <v>900000</v>
      </c>
      <c r="K112" s="25">
        <v>900000</v>
      </c>
      <c r="L112" s="38">
        <v>900000</v>
      </c>
      <c r="M112" s="38">
        <v>0</v>
      </c>
      <c r="N112" s="25">
        <v>0</v>
      </c>
      <c r="O112" s="25">
        <v>0</v>
      </c>
      <c r="P112" s="39">
        <v>0</v>
      </c>
      <c r="Q112" s="57">
        <f t="shared" si="5"/>
        <v>6570000</v>
      </c>
      <c r="R112" s="58"/>
      <c r="S112" s="59">
        <f t="shared" si="6"/>
        <v>547500</v>
      </c>
      <c r="T112" s="60"/>
      <c r="U112" s="61"/>
      <c r="V112" s="62"/>
    </row>
    <row r="113" spans="1:22" s="2" customFormat="1" ht="33.75" x14ac:dyDescent="0.25">
      <c r="A113" s="55">
        <v>79</v>
      </c>
      <c r="B113" s="140">
        <v>3463903</v>
      </c>
      <c r="C113" s="139" t="s">
        <v>101</v>
      </c>
      <c r="D113" s="56" t="s">
        <v>154</v>
      </c>
      <c r="E113" s="25">
        <v>0</v>
      </c>
      <c r="F113" s="38">
        <v>0</v>
      </c>
      <c r="G113" s="38">
        <v>0</v>
      </c>
      <c r="H113" s="38">
        <v>1000000</v>
      </c>
      <c r="I113" s="38">
        <v>1200000</v>
      </c>
      <c r="J113" s="38">
        <v>1200000</v>
      </c>
      <c r="K113" s="25">
        <v>480000</v>
      </c>
      <c r="L113" s="38">
        <v>0</v>
      </c>
      <c r="M113" s="38">
        <v>0</v>
      </c>
      <c r="N113" s="25">
        <v>0</v>
      </c>
      <c r="O113" s="25">
        <v>0</v>
      </c>
      <c r="P113" s="39">
        <v>0</v>
      </c>
      <c r="Q113" s="57">
        <f t="shared" si="5"/>
        <v>3880000</v>
      </c>
      <c r="R113" s="58"/>
      <c r="S113" s="59">
        <f t="shared" si="6"/>
        <v>323333.33333333331</v>
      </c>
      <c r="T113" s="60"/>
      <c r="U113" s="61"/>
      <c r="V113" s="62"/>
    </row>
    <row r="114" spans="1:22" s="2" customFormat="1" ht="45" x14ac:dyDescent="0.25">
      <c r="A114" s="55">
        <v>80</v>
      </c>
      <c r="B114" s="35">
        <v>3218303</v>
      </c>
      <c r="C114" s="32" t="s">
        <v>199</v>
      </c>
      <c r="D114" s="56" t="s">
        <v>140</v>
      </c>
      <c r="E114" s="25">
        <v>0</v>
      </c>
      <c r="F114" s="38">
        <v>0</v>
      </c>
      <c r="G114" s="38">
        <v>0</v>
      </c>
      <c r="H114" s="38">
        <v>1080000</v>
      </c>
      <c r="I114" s="38">
        <v>1200000</v>
      </c>
      <c r="J114" s="38">
        <v>1200000</v>
      </c>
      <c r="K114" s="25">
        <v>480000</v>
      </c>
      <c r="L114" s="38">
        <v>0</v>
      </c>
      <c r="M114" s="38">
        <v>0</v>
      </c>
      <c r="N114" s="25">
        <v>0</v>
      </c>
      <c r="O114" s="25">
        <v>0</v>
      </c>
      <c r="P114" s="39">
        <v>0</v>
      </c>
      <c r="Q114" s="57">
        <f t="shared" si="5"/>
        <v>3960000</v>
      </c>
      <c r="R114" s="58"/>
      <c r="S114" s="59">
        <f t="shared" si="6"/>
        <v>330000</v>
      </c>
      <c r="T114" s="60"/>
      <c r="U114" s="61"/>
      <c r="V114" s="62"/>
    </row>
  </sheetData>
  <conditionalFormatting sqref="B63:C63 B78:C79 B89 C105 B105:B106">
    <cfRule type="containsText" dxfId="3" priority="1" operator="containsText" text="NO COBRO">
      <formula>NOT(ISERROR(SEARCH("NO COBRO",B63)))</formula>
    </cfRule>
    <cfRule type="containsText" dxfId="2" priority="2" operator="containsText" text="COBRO">
      <formula>NOT(ISERROR(SEARCH("COBRO",B63)))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2"/>
    <col min="18" max="18" width="11.42578125" style="161"/>
    <col min="19" max="19" width="11.42578125" style="162"/>
  </cols>
  <sheetData>
    <row r="5" spans="1:20" ht="18.75" x14ac:dyDescent="0.25">
      <c r="B5" s="42" t="s">
        <v>201</v>
      </c>
      <c r="C5" s="141" t="s">
        <v>202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20" ht="18.75" x14ac:dyDescent="0.2">
      <c r="E6"/>
      <c r="Q6" s="141"/>
      <c r="R6" s="163"/>
      <c r="S6" s="164"/>
    </row>
    <row r="7" spans="1:20" ht="18.75" x14ac:dyDescent="0.2">
      <c r="C7" s="165" t="s">
        <v>105</v>
      </c>
      <c r="D7" s="166" t="s">
        <v>106</v>
      </c>
      <c r="E7"/>
      <c r="G7" s="167"/>
      <c r="H7" s="167"/>
      <c r="I7" s="167"/>
      <c r="J7" s="167"/>
      <c r="K7" s="167"/>
      <c r="L7" s="167"/>
      <c r="M7" s="167"/>
      <c r="N7" s="167"/>
      <c r="O7" s="167"/>
      <c r="P7" s="168">
        <v>45000</v>
      </c>
      <c r="Q7" s="141"/>
      <c r="R7" s="163"/>
      <c r="S7" s="164"/>
    </row>
    <row r="8" spans="1:20" ht="18.75" x14ac:dyDescent="0.2">
      <c r="C8" s="165" t="s">
        <v>107</v>
      </c>
      <c r="D8" s="166" t="s">
        <v>108</v>
      </c>
      <c r="E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41"/>
      <c r="R8" s="163"/>
      <c r="S8" s="164"/>
    </row>
    <row r="9" spans="1:20" x14ac:dyDescent="0.25">
      <c r="C9" s="165" t="s">
        <v>109</v>
      </c>
      <c r="D9" s="166" t="s">
        <v>110</v>
      </c>
      <c r="E9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20" x14ac:dyDescent="0.25">
      <c r="D10" s="169"/>
      <c r="E10"/>
      <c r="F10" s="170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2" spans="1:20" ht="47.25" x14ac:dyDescent="0.2">
      <c r="A12" s="171" t="s">
        <v>111</v>
      </c>
      <c r="B12" s="171" t="s">
        <v>203</v>
      </c>
      <c r="C12" s="171" t="s">
        <v>204</v>
      </c>
      <c r="D12" s="171" t="s">
        <v>205</v>
      </c>
      <c r="E12" s="171" t="s">
        <v>206</v>
      </c>
      <c r="F12" s="171" t="s">
        <v>207</v>
      </c>
      <c r="G12" s="171" t="s">
        <v>208</v>
      </c>
      <c r="H12" s="171" t="s">
        <v>209</v>
      </c>
      <c r="I12" s="171" t="s">
        <v>210</v>
      </c>
      <c r="J12" s="171" t="s">
        <v>211</v>
      </c>
      <c r="K12" s="171" t="s">
        <v>212</v>
      </c>
      <c r="L12" s="171" t="s">
        <v>213</v>
      </c>
      <c r="M12" s="171" t="s">
        <v>214</v>
      </c>
      <c r="N12" s="171" t="s">
        <v>215</v>
      </c>
      <c r="O12" s="171" t="s">
        <v>216</v>
      </c>
      <c r="P12" s="171" t="s">
        <v>217</v>
      </c>
      <c r="Q12" s="171" t="s">
        <v>116</v>
      </c>
      <c r="R12" s="172" t="s">
        <v>117</v>
      </c>
      <c r="S12" s="173" t="s">
        <v>118</v>
      </c>
      <c r="T12" s="171" t="s">
        <v>119</v>
      </c>
    </row>
    <row r="13" spans="1:20" ht="33.75" x14ac:dyDescent="0.25">
      <c r="A13" s="174">
        <v>1</v>
      </c>
      <c r="B13" s="27">
        <v>757953</v>
      </c>
      <c r="C13" s="175" t="s">
        <v>218</v>
      </c>
      <c r="D13" s="176" t="s">
        <v>219</v>
      </c>
      <c r="E13" s="177">
        <v>1125000</v>
      </c>
      <c r="F13" s="177">
        <v>1260000</v>
      </c>
      <c r="G13" s="177">
        <v>1260000</v>
      </c>
      <c r="H13" s="177">
        <v>1350000</v>
      </c>
      <c r="I13" s="177">
        <v>1305000</v>
      </c>
      <c r="J13" s="177">
        <v>1350000</v>
      </c>
      <c r="K13" s="177">
        <v>450000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8">
        <f>SUM(E13:P13)</f>
        <v>8100000</v>
      </c>
      <c r="R13" s="179"/>
      <c r="S13" s="180">
        <f>(Q13/12)-R13</f>
        <v>675000</v>
      </c>
      <c r="T13" s="174"/>
    </row>
    <row r="14" spans="1:20" ht="33.75" x14ac:dyDescent="0.25">
      <c r="A14" s="174">
        <v>2</v>
      </c>
      <c r="B14" s="181">
        <v>5160006</v>
      </c>
      <c r="C14" s="28" t="s">
        <v>220</v>
      </c>
      <c r="D14" s="176" t="s">
        <v>221</v>
      </c>
      <c r="E14" s="177">
        <v>585000</v>
      </c>
      <c r="F14" s="177">
        <v>1215000</v>
      </c>
      <c r="G14" s="177">
        <v>1125000</v>
      </c>
      <c r="H14" s="177">
        <v>1170000</v>
      </c>
      <c r="I14" s="177">
        <v>1215000</v>
      </c>
      <c r="J14" s="177">
        <v>1170000</v>
      </c>
      <c r="K14" s="177">
        <v>1170000</v>
      </c>
      <c r="L14" s="177">
        <v>1170000</v>
      </c>
      <c r="M14" s="177">
        <v>1215000</v>
      </c>
      <c r="N14" s="177">
        <v>1260000</v>
      </c>
      <c r="O14" s="177">
        <v>1305000</v>
      </c>
      <c r="P14" s="177">
        <f t="shared" ref="P14:P68" si="0">+$P$7*26</f>
        <v>1170000</v>
      </c>
      <c r="Q14" s="178">
        <f t="shared" ref="Q14:Q68" si="1">SUM(E14:P14)</f>
        <v>13770000</v>
      </c>
      <c r="R14" s="179"/>
      <c r="S14" s="180">
        <f t="shared" ref="S14:S68" si="2">(Q14/12)-R14</f>
        <v>1147500</v>
      </c>
      <c r="T14" s="182"/>
    </row>
    <row r="15" spans="1:20" ht="22.5" x14ac:dyDescent="0.25">
      <c r="A15" s="174">
        <v>3</v>
      </c>
      <c r="B15" s="27">
        <v>1541667</v>
      </c>
      <c r="C15" s="28" t="s">
        <v>222</v>
      </c>
      <c r="D15" s="176" t="s">
        <v>221</v>
      </c>
      <c r="E15" s="177">
        <v>1260000</v>
      </c>
      <c r="F15" s="177">
        <v>1395000</v>
      </c>
      <c r="G15" s="177">
        <v>1350000</v>
      </c>
      <c r="H15" s="177">
        <v>1260000</v>
      </c>
      <c r="I15" s="177">
        <v>1350000</v>
      </c>
      <c r="J15" s="177">
        <v>1305000</v>
      </c>
      <c r="K15" s="177">
        <v>1395000</v>
      </c>
      <c r="L15" s="177">
        <v>1395000</v>
      </c>
      <c r="M15" s="177">
        <v>1350000</v>
      </c>
      <c r="N15" s="177">
        <v>1395000</v>
      </c>
      <c r="O15" s="177">
        <v>1305000</v>
      </c>
      <c r="P15" s="177">
        <f t="shared" si="0"/>
        <v>1170000</v>
      </c>
      <c r="Q15" s="178">
        <f t="shared" si="1"/>
        <v>15930000</v>
      </c>
      <c r="R15" s="179"/>
      <c r="S15" s="180">
        <f t="shared" si="2"/>
        <v>1327500</v>
      </c>
      <c r="T15" s="174"/>
    </row>
    <row r="16" spans="1:20" ht="22.5" x14ac:dyDescent="0.25">
      <c r="A16" s="174">
        <v>4</v>
      </c>
      <c r="B16" s="27">
        <v>608751</v>
      </c>
      <c r="C16" s="28" t="s">
        <v>223</v>
      </c>
      <c r="D16" s="176" t="s">
        <v>157</v>
      </c>
      <c r="E16" s="177">
        <v>1395000</v>
      </c>
      <c r="F16" s="177">
        <v>1530000</v>
      </c>
      <c r="G16" s="177">
        <v>1755000</v>
      </c>
      <c r="H16" s="177">
        <v>1530000</v>
      </c>
      <c r="I16" s="177">
        <v>1665000</v>
      </c>
      <c r="J16" s="177">
        <v>1530000</v>
      </c>
      <c r="K16" s="177">
        <v>1620000</v>
      </c>
      <c r="L16" s="177">
        <v>1620000</v>
      </c>
      <c r="M16" s="177">
        <v>1530000</v>
      </c>
      <c r="N16" s="177">
        <v>1710000</v>
      </c>
      <c r="O16" s="177">
        <v>1530000</v>
      </c>
      <c r="P16" s="177">
        <f t="shared" si="0"/>
        <v>1170000</v>
      </c>
      <c r="Q16" s="178">
        <f t="shared" si="1"/>
        <v>18585000</v>
      </c>
      <c r="R16" s="179">
        <v>783750</v>
      </c>
      <c r="S16" s="180">
        <f t="shared" si="2"/>
        <v>765000</v>
      </c>
      <c r="T16" s="174"/>
    </row>
    <row r="17" spans="1:20" ht="33.75" x14ac:dyDescent="0.25">
      <c r="A17" s="174">
        <v>5</v>
      </c>
      <c r="B17" s="27">
        <v>897267</v>
      </c>
      <c r="C17" s="28" t="s">
        <v>224</v>
      </c>
      <c r="D17" s="176" t="s">
        <v>225</v>
      </c>
      <c r="E17" s="177">
        <v>1250000</v>
      </c>
      <c r="F17" s="177">
        <v>1250000</v>
      </c>
      <c r="G17" s="177">
        <v>1250000</v>
      </c>
      <c r="H17" s="177">
        <v>1300000</v>
      </c>
      <c r="I17" s="177">
        <v>1300000</v>
      </c>
      <c r="J17" s="177">
        <v>1300000</v>
      </c>
      <c r="K17" s="177">
        <v>1300000</v>
      </c>
      <c r="L17" s="177">
        <v>1350000</v>
      </c>
      <c r="M17" s="177">
        <v>1300000</v>
      </c>
      <c r="N17" s="177">
        <v>1350000</v>
      </c>
      <c r="O17" s="177">
        <v>1300000</v>
      </c>
      <c r="P17" s="177">
        <f>50000*26</f>
        <v>1300000</v>
      </c>
      <c r="Q17" s="178">
        <f t="shared" si="1"/>
        <v>15550000</v>
      </c>
      <c r="R17" s="179"/>
      <c r="S17" s="180">
        <f t="shared" si="2"/>
        <v>1295833.3333333333</v>
      </c>
      <c r="T17" s="182"/>
    </row>
    <row r="18" spans="1:20" ht="33.75" x14ac:dyDescent="0.25">
      <c r="A18" s="174">
        <v>6</v>
      </c>
      <c r="B18" s="183">
        <v>1310757</v>
      </c>
      <c r="C18" s="28" t="s">
        <v>226</v>
      </c>
      <c r="D18" s="176" t="s">
        <v>227</v>
      </c>
      <c r="E18" s="177">
        <v>1395000</v>
      </c>
      <c r="F18" s="177">
        <v>1125000</v>
      </c>
      <c r="G18" s="177">
        <v>1260000</v>
      </c>
      <c r="H18" s="177">
        <v>1305000</v>
      </c>
      <c r="I18" s="177">
        <v>1305000</v>
      </c>
      <c r="J18" s="177">
        <v>1305000</v>
      </c>
      <c r="K18" s="177">
        <v>1305000</v>
      </c>
      <c r="L18" s="177">
        <v>1350000</v>
      </c>
      <c r="M18" s="177">
        <v>1350000</v>
      </c>
      <c r="N18" s="177">
        <v>1260000</v>
      </c>
      <c r="O18" s="177">
        <v>1305000</v>
      </c>
      <c r="P18" s="177">
        <f t="shared" si="0"/>
        <v>1170000</v>
      </c>
      <c r="Q18" s="178">
        <f t="shared" si="1"/>
        <v>15435000</v>
      </c>
      <c r="R18" s="179"/>
      <c r="S18" s="180">
        <f t="shared" si="2"/>
        <v>1286250</v>
      </c>
      <c r="T18" s="182"/>
    </row>
    <row r="19" spans="1:20" ht="33.75" x14ac:dyDescent="0.25">
      <c r="A19" s="174">
        <v>7</v>
      </c>
      <c r="B19" s="184">
        <v>1544009</v>
      </c>
      <c r="C19" s="28" t="s">
        <v>228</v>
      </c>
      <c r="D19" s="176" t="s">
        <v>229</v>
      </c>
      <c r="E19" s="177">
        <v>1350000</v>
      </c>
      <c r="F19" s="177">
        <v>1170000</v>
      </c>
      <c r="G19" s="177">
        <v>1215000</v>
      </c>
      <c r="H19" s="177">
        <v>1125000</v>
      </c>
      <c r="I19" s="177">
        <v>1170000</v>
      </c>
      <c r="J19" s="177">
        <v>1080000</v>
      </c>
      <c r="K19" s="177">
        <v>1260000</v>
      </c>
      <c r="L19" s="177">
        <v>1215000</v>
      </c>
      <c r="M19" s="177">
        <v>1215000</v>
      </c>
      <c r="N19" s="177">
        <v>1350000</v>
      </c>
      <c r="O19" s="177">
        <v>1170000</v>
      </c>
      <c r="P19" s="177">
        <f t="shared" si="0"/>
        <v>1170000</v>
      </c>
      <c r="Q19" s="178">
        <f t="shared" si="1"/>
        <v>14490000</v>
      </c>
      <c r="R19" s="179"/>
      <c r="S19" s="180">
        <f t="shared" si="2"/>
        <v>1207500</v>
      </c>
      <c r="T19" s="182"/>
    </row>
    <row r="20" spans="1:20" ht="22.5" x14ac:dyDescent="0.25">
      <c r="A20" s="174">
        <v>8</v>
      </c>
      <c r="B20" s="27">
        <v>2847974</v>
      </c>
      <c r="C20" s="28" t="s">
        <v>230</v>
      </c>
      <c r="D20" s="176" t="s">
        <v>231</v>
      </c>
      <c r="E20" s="177">
        <v>1215000</v>
      </c>
      <c r="F20" s="177">
        <v>1125000</v>
      </c>
      <c r="G20" s="177">
        <v>1170000</v>
      </c>
      <c r="H20" s="177">
        <v>1170000</v>
      </c>
      <c r="I20" s="177">
        <v>1125000</v>
      </c>
      <c r="J20" s="177">
        <v>1215000</v>
      </c>
      <c r="K20" s="177">
        <v>1170000</v>
      </c>
      <c r="L20" s="177">
        <v>1125000</v>
      </c>
      <c r="M20" s="177">
        <v>1125000</v>
      </c>
      <c r="N20" s="177">
        <v>1080000</v>
      </c>
      <c r="O20" s="177">
        <v>1170000</v>
      </c>
      <c r="P20" s="177">
        <f t="shared" si="0"/>
        <v>1170000</v>
      </c>
      <c r="Q20" s="178">
        <f t="shared" si="1"/>
        <v>13860000</v>
      </c>
      <c r="R20" s="179"/>
      <c r="S20" s="180">
        <f t="shared" si="2"/>
        <v>1155000</v>
      </c>
      <c r="T20" s="182"/>
    </row>
    <row r="21" spans="1:20" ht="45" x14ac:dyDescent="0.25">
      <c r="A21" s="174">
        <v>9</v>
      </c>
      <c r="B21" s="181">
        <v>1132880</v>
      </c>
      <c r="C21" s="28" t="s">
        <v>232</v>
      </c>
      <c r="D21" s="176" t="s">
        <v>221</v>
      </c>
      <c r="E21" s="177">
        <v>0</v>
      </c>
      <c r="F21" s="177">
        <v>0</v>
      </c>
      <c r="G21" s="177">
        <v>0</v>
      </c>
      <c r="H21" s="177">
        <v>1305000</v>
      </c>
      <c r="I21" s="177">
        <v>1395000</v>
      </c>
      <c r="J21" s="177">
        <v>1350000</v>
      </c>
      <c r="K21" s="177">
        <v>1395000</v>
      </c>
      <c r="L21" s="177">
        <v>1395000</v>
      </c>
      <c r="M21" s="177">
        <v>1350000</v>
      </c>
      <c r="N21" s="177">
        <v>1395000</v>
      </c>
      <c r="O21" s="177">
        <v>1350000</v>
      </c>
      <c r="P21" s="177">
        <f t="shared" si="0"/>
        <v>1170000</v>
      </c>
      <c r="Q21" s="178">
        <f t="shared" si="1"/>
        <v>12105000</v>
      </c>
      <c r="R21" s="179"/>
      <c r="S21" s="180">
        <f t="shared" si="2"/>
        <v>1008750</v>
      </c>
      <c r="T21" s="182"/>
    </row>
    <row r="22" spans="1:20" ht="45" x14ac:dyDescent="0.25">
      <c r="A22" s="174">
        <v>10</v>
      </c>
      <c r="B22" s="27">
        <v>2576068</v>
      </c>
      <c r="C22" s="28" t="s">
        <v>233</v>
      </c>
      <c r="D22" s="176" t="s">
        <v>221</v>
      </c>
      <c r="E22" s="177">
        <v>1125000</v>
      </c>
      <c r="F22" s="177">
        <v>1305000</v>
      </c>
      <c r="G22" s="177">
        <v>1305000</v>
      </c>
      <c r="H22" s="177">
        <v>1620000</v>
      </c>
      <c r="I22" s="177">
        <v>1755000</v>
      </c>
      <c r="J22" s="177">
        <v>1440000</v>
      </c>
      <c r="K22" s="177">
        <v>1215000</v>
      </c>
      <c r="L22" s="177">
        <v>1170000</v>
      </c>
      <c r="M22" s="177">
        <v>1170000</v>
      </c>
      <c r="N22" s="177">
        <v>1350000</v>
      </c>
      <c r="O22" s="177">
        <v>1170000</v>
      </c>
      <c r="P22" s="177">
        <f t="shared" si="0"/>
        <v>1170000</v>
      </c>
      <c r="Q22" s="178">
        <f t="shared" si="1"/>
        <v>15795000</v>
      </c>
      <c r="R22" s="179"/>
      <c r="S22" s="180">
        <f t="shared" si="2"/>
        <v>1316250</v>
      </c>
      <c r="T22" s="182"/>
    </row>
    <row r="23" spans="1:20" ht="45" x14ac:dyDescent="0.25">
      <c r="A23" s="174">
        <v>11</v>
      </c>
      <c r="B23" s="29">
        <v>4681463</v>
      </c>
      <c r="C23" s="28" t="s">
        <v>234</v>
      </c>
      <c r="D23" s="176" t="s">
        <v>221</v>
      </c>
      <c r="E23" s="177">
        <v>945000</v>
      </c>
      <c r="F23" s="177">
        <v>1305000</v>
      </c>
      <c r="G23" s="177">
        <v>1440000</v>
      </c>
      <c r="H23" s="177">
        <v>1260000</v>
      </c>
      <c r="I23" s="177">
        <v>1305000</v>
      </c>
      <c r="J23" s="177">
        <v>1215000</v>
      </c>
      <c r="K23" s="177">
        <v>1260000</v>
      </c>
      <c r="L23" s="177">
        <v>1170000</v>
      </c>
      <c r="M23" s="177">
        <v>1215000</v>
      </c>
      <c r="N23" s="177">
        <v>1125000</v>
      </c>
      <c r="O23" s="177">
        <v>1170000</v>
      </c>
      <c r="P23" s="177">
        <f t="shared" si="0"/>
        <v>1170000</v>
      </c>
      <c r="Q23" s="178">
        <f t="shared" si="1"/>
        <v>14580000</v>
      </c>
      <c r="R23" s="179"/>
      <c r="S23" s="180">
        <f t="shared" si="2"/>
        <v>1215000</v>
      </c>
      <c r="T23" s="182"/>
    </row>
    <row r="24" spans="1:20" ht="22.5" x14ac:dyDescent="0.25">
      <c r="A24" s="174">
        <v>12</v>
      </c>
      <c r="B24" s="29">
        <v>5710012</v>
      </c>
      <c r="C24" s="28" t="s">
        <v>235</v>
      </c>
      <c r="D24" s="176" t="s">
        <v>221</v>
      </c>
      <c r="E24" s="177">
        <v>540000</v>
      </c>
      <c r="F24" s="177">
        <v>1260000</v>
      </c>
      <c r="G24" s="177">
        <v>1215000</v>
      </c>
      <c r="H24" s="177">
        <v>1350000</v>
      </c>
      <c r="I24" s="177">
        <v>1350000</v>
      </c>
      <c r="J24" s="177">
        <v>1305000</v>
      </c>
      <c r="K24" s="177">
        <v>1395000</v>
      </c>
      <c r="L24" s="177">
        <v>1395000</v>
      </c>
      <c r="M24" s="177">
        <v>1350000</v>
      </c>
      <c r="N24" s="177">
        <v>1395000</v>
      </c>
      <c r="O24" s="177">
        <v>1350000</v>
      </c>
      <c r="P24" s="177">
        <f t="shared" si="0"/>
        <v>1170000</v>
      </c>
      <c r="Q24" s="178">
        <f t="shared" si="1"/>
        <v>15075000</v>
      </c>
      <c r="R24" s="179"/>
      <c r="S24" s="180">
        <f t="shared" si="2"/>
        <v>1256250</v>
      </c>
      <c r="T24" s="182"/>
    </row>
    <row r="25" spans="1:20" ht="22.5" x14ac:dyDescent="0.25">
      <c r="A25" s="174">
        <v>13</v>
      </c>
      <c r="B25" s="27">
        <v>1290552</v>
      </c>
      <c r="C25" s="28" t="s">
        <v>236</v>
      </c>
      <c r="D25" s="176" t="s">
        <v>227</v>
      </c>
      <c r="E25" s="177">
        <v>1395000</v>
      </c>
      <c r="F25" s="177">
        <v>1125000</v>
      </c>
      <c r="G25" s="177">
        <v>1125000</v>
      </c>
      <c r="H25" s="177">
        <v>1215000</v>
      </c>
      <c r="I25" s="177">
        <v>1260000</v>
      </c>
      <c r="J25" s="177">
        <v>1170000</v>
      </c>
      <c r="K25" s="177">
        <v>1215000</v>
      </c>
      <c r="L25" s="177">
        <v>1215000</v>
      </c>
      <c r="M25" s="177">
        <v>1260000</v>
      </c>
      <c r="N25" s="177">
        <v>1170000</v>
      </c>
      <c r="O25" s="177">
        <v>1215000</v>
      </c>
      <c r="P25" s="177">
        <f t="shared" si="0"/>
        <v>1170000</v>
      </c>
      <c r="Q25" s="178">
        <f t="shared" si="1"/>
        <v>14535000</v>
      </c>
      <c r="R25" s="179"/>
      <c r="S25" s="180">
        <f t="shared" si="2"/>
        <v>1211250</v>
      </c>
      <c r="T25" s="182"/>
    </row>
    <row r="26" spans="1:20" ht="45" x14ac:dyDescent="0.25">
      <c r="A26" s="174">
        <v>14</v>
      </c>
      <c r="B26" s="181">
        <v>5334502</v>
      </c>
      <c r="C26" s="28" t="s">
        <v>237</v>
      </c>
      <c r="D26" s="176" t="s">
        <v>221</v>
      </c>
      <c r="E26" s="177"/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765000</v>
      </c>
      <c r="N26" s="177">
        <v>1125000</v>
      </c>
      <c r="O26" s="177">
        <v>1035000</v>
      </c>
      <c r="P26" s="177">
        <f t="shared" si="0"/>
        <v>1170000</v>
      </c>
      <c r="Q26" s="178">
        <f t="shared" si="1"/>
        <v>4095000</v>
      </c>
      <c r="R26" s="179"/>
      <c r="S26" s="180">
        <f t="shared" si="2"/>
        <v>341250</v>
      </c>
      <c r="T26" s="182"/>
    </row>
    <row r="27" spans="1:20" ht="45" x14ac:dyDescent="0.25">
      <c r="A27" s="174">
        <v>15</v>
      </c>
      <c r="B27" s="27">
        <v>5904672</v>
      </c>
      <c r="C27" s="175" t="s">
        <v>238</v>
      </c>
      <c r="D27" s="176" t="s">
        <v>239</v>
      </c>
      <c r="E27" s="177">
        <v>1215000</v>
      </c>
      <c r="F27" s="177">
        <v>1035000</v>
      </c>
      <c r="G27" s="177">
        <v>990000</v>
      </c>
      <c r="H27" s="177">
        <v>1170000</v>
      </c>
      <c r="I27" s="177">
        <v>1125000</v>
      </c>
      <c r="J27" s="177">
        <v>1080000</v>
      </c>
      <c r="K27" s="177">
        <v>450000</v>
      </c>
      <c r="L27" s="177">
        <v>0</v>
      </c>
      <c r="M27" s="177">
        <v>0</v>
      </c>
      <c r="N27" s="177">
        <v>0</v>
      </c>
      <c r="O27" s="177">
        <v>0</v>
      </c>
      <c r="P27" s="177">
        <v>0</v>
      </c>
      <c r="Q27" s="178">
        <f t="shared" si="1"/>
        <v>7065000</v>
      </c>
      <c r="R27" s="179">
        <v>551250</v>
      </c>
      <c r="S27" s="180">
        <f t="shared" si="2"/>
        <v>37500</v>
      </c>
      <c r="T27" s="182"/>
    </row>
    <row r="28" spans="1:20" ht="22.5" x14ac:dyDescent="0.25">
      <c r="A28" s="174">
        <v>16</v>
      </c>
      <c r="B28" s="27">
        <v>660545</v>
      </c>
      <c r="C28" s="28" t="s">
        <v>240</v>
      </c>
      <c r="D28" s="176" t="s">
        <v>221</v>
      </c>
      <c r="E28" s="177">
        <v>0</v>
      </c>
      <c r="F28" s="177">
        <v>0</v>
      </c>
      <c r="G28" s="177">
        <v>765000</v>
      </c>
      <c r="H28" s="177">
        <v>1170000</v>
      </c>
      <c r="I28" s="177">
        <v>1215000</v>
      </c>
      <c r="J28" s="177">
        <v>1215000</v>
      </c>
      <c r="K28" s="177">
        <v>450000</v>
      </c>
      <c r="L28" s="177">
        <v>0</v>
      </c>
      <c r="M28" s="177">
        <v>1125000</v>
      </c>
      <c r="N28" s="177">
        <v>1305000</v>
      </c>
      <c r="O28" s="177">
        <v>1260000</v>
      </c>
      <c r="P28" s="177">
        <f t="shared" si="0"/>
        <v>1170000</v>
      </c>
      <c r="Q28" s="178">
        <f t="shared" si="1"/>
        <v>9675000</v>
      </c>
      <c r="R28" s="179"/>
      <c r="S28" s="180">
        <f t="shared" si="2"/>
        <v>806250</v>
      </c>
      <c r="T28" s="182"/>
    </row>
    <row r="29" spans="1:20" ht="45" x14ac:dyDescent="0.25">
      <c r="A29" s="174">
        <v>17</v>
      </c>
      <c r="B29" s="29">
        <v>6817654</v>
      </c>
      <c r="C29" s="28" t="s">
        <v>241</v>
      </c>
      <c r="D29" s="176" t="s">
        <v>242</v>
      </c>
      <c r="E29" s="177">
        <v>990000</v>
      </c>
      <c r="F29" s="177">
        <v>1125000</v>
      </c>
      <c r="G29" s="177">
        <v>1080000</v>
      </c>
      <c r="H29" s="177">
        <v>1125000</v>
      </c>
      <c r="I29" s="177">
        <v>1170000</v>
      </c>
      <c r="J29" s="177">
        <v>1215000</v>
      </c>
      <c r="K29" s="177">
        <v>1350000</v>
      </c>
      <c r="L29" s="177">
        <v>1125000</v>
      </c>
      <c r="M29" s="177">
        <v>1170000</v>
      </c>
      <c r="N29" s="177">
        <v>1395000</v>
      </c>
      <c r="O29" s="177">
        <v>1215000</v>
      </c>
      <c r="P29" s="177">
        <f t="shared" si="0"/>
        <v>1170000</v>
      </c>
      <c r="Q29" s="178">
        <f t="shared" si="1"/>
        <v>14130000</v>
      </c>
      <c r="R29" s="179"/>
      <c r="S29" s="180">
        <f t="shared" si="2"/>
        <v>1177500</v>
      </c>
      <c r="T29" s="182"/>
    </row>
    <row r="30" spans="1:20" ht="22.5" x14ac:dyDescent="0.25">
      <c r="A30" s="174">
        <v>18</v>
      </c>
      <c r="B30" s="27">
        <v>1762886</v>
      </c>
      <c r="C30" s="28" t="s">
        <v>243</v>
      </c>
      <c r="D30" s="176" t="s">
        <v>221</v>
      </c>
      <c r="E30" s="177">
        <v>1215000</v>
      </c>
      <c r="F30" s="177">
        <v>1215000</v>
      </c>
      <c r="G30" s="177">
        <v>1260000</v>
      </c>
      <c r="H30" s="177">
        <v>1260000</v>
      </c>
      <c r="I30" s="177">
        <v>1170000</v>
      </c>
      <c r="J30" s="177">
        <v>1215000</v>
      </c>
      <c r="K30" s="177">
        <v>1260000</v>
      </c>
      <c r="L30" s="177">
        <v>1305000</v>
      </c>
      <c r="M30" s="177">
        <v>1305000</v>
      </c>
      <c r="N30" s="177">
        <v>1395000</v>
      </c>
      <c r="O30" s="177">
        <v>1350000</v>
      </c>
      <c r="P30" s="177">
        <f t="shared" si="0"/>
        <v>1170000</v>
      </c>
      <c r="Q30" s="178">
        <f t="shared" si="1"/>
        <v>15120000</v>
      </c>
      <c r="R30" s="179"/>
      <c r="S30" s="180">
        <f t="shared" si="2"/>
        <v>1260000</v>
      </c>
      <c r="T30" s="182"/>
    </row>
    <row r="31" spans="1:20" ht="33.75" x14ac:dyDescent="0.25">
      <c r="A31" s="174">
        <v>19</v>
      </c>
      <c r="B31" s="27">
        <v>2069204</v>
      </c>
      <c r="C31" s="28" t="s">
        <v>244</v>
      </c>
      <c r="D31" s="176" t="s">
        <v>231</v>
      </c>
      <c r="E31" s="177">
        <v>1215000</v>
      </c>
      <c r="F31" s="177">
        <v>1125000</v>
      </c>
      <c r="G31" s="177">
        <v>1170000</v>
      </c>
      <c r="H31" s="177">
        <v>1170000</v>
      </c>
      <c r="I31" s="177">
        <v>1170000</v>
      </c>
      <c r="J31" s="177">
        <v>1170000</v>
      </c>
      <c r="K31" s="177">
        <v>1125000</v>
      </c>
      <c r="L31" s="177">
        <v>1215000</v>
      </c>
      <c r="M31" s="177">
        <v>1170000</v>
      </c>
      <c r="N31" s="177">
        <v>1080000</v>
      </c>
      <c r="O31" s="177">
        <v>1170000</v>
      </c>
      <c r="P31" s="177">
        <f t="shared" si="0"/>
        <v>1170000</v>
      </c>
      <c r="Q31" s="178">
        <f t="shared" si="1"/>
        <v>13950000</v>
      </c>
      <c r="R31" s="179"/>
      <c r="S31" s="180">
        <f t="shared" si="2"/>
        <v>1162500</v>
      </c>
      <c r="T31" s="182"/>
    </row>
    <row r="32" spans="1:20" ht="33.75" x14ac:dyDescent="0.25">
      <c r="A32" s="174">
        <v>20</v>
      </c>
      <c r="B32" s="185">
        <v>929342</v>
      </c>
      <c r="C32" s="28" t="s">
        <v>245</v>
      </c>
      <c r="D32" s="176" t="s">
        <v>221</v>
      </c>
      <c r="E32" s="177">
        <v>1305000</v>
      </c>
      <c r="F32" s="177">
        <v>1305000</v>
      </c>
      <c r="G32" s="177">
        <v>1350000</v>
      </c>
      <c r="H32" s="177">
        <v>1305000</v>
      </c>
      <c r="I32" s="177">
        <v>1395000</v>
      </c>
      <c r="J32" s="177">
        <v>1350000</v>
      </c>
      <c r="K32" s="177">
        <v>1395000</v>
      </c>
      <c r="L32" s="177">
        <v>1395000</v>
      </c>
      <c r="M32" s="177">
        <v>1350000</v>
      </c>
      <c r="N32" s="177">
        <v>1395000</v>
      </c>
      <c r="O32" s="177">
        <v>1350000</v>
      </c>
      <c r="P32" s="177">
        <f t="shared" si="0"/>
        <v>1170000</v>
      </c>
      <c r="Q32" s="178">
        <f t="shared" si="1"/>
        <v>16065000</v>
      </c>
      <c r="R32" s="179"/>
      <c r="S32" s="180">
        <f t="shared" si="2"/>
        <v>1338750</v>
      </c>
      <c r="T32" s="182"/>
    </row>
    <row r="33" spans="1:20" ht="22.5" x14ac:dyDescent="0.25">
      <c r="A33" s="174">
        <v>21</v>
      </c>
      <c r="B33" s="27">
        <v>1352968</v>
      </c>
      <c r="C33" s="28" t="s">
        <v>246</v>
      </c>
      <c r="D33" s="176" t="s">
        <v>157</v>
      </c>
      <c r="E33" s="177">
        <v>1395000</v>
      </c>
      <c r="F33" s="177">
        <v>1305000</v>
      </c>
      <c r="G33" s="177">
        <v>1350000</v>
      </c>
      <c r="H33" s="177">
        <v>1485000</v>
      </c>
      <c r="I33" s="177">
        <v>1485000</v>
      </c>
      <c r="J33" s="177">
        <v>1350000</v>
      </c>
      <c r="K33" s="177">
        <v>1395000</v>
      </c>
      <c r="L33" s="177">
        <v>1395000</v>
      </c>
      <c r="M33" s="177">
        <v>1350000</v>
      </c>
      <c r="N33" s="177">
        <v>1395000</v>
      </c>
      <c r="O33" s="177">
        <v>1350000</v>
      </c>
      <c r="P33" s="177">
        <f t="shared" si="0"/>
        <v>1170000</v>
      </c>
      <c r="Q33" s="178">
        <f t="shared" si="1"/>
        <v>16425000</v>
      </c>
      <c r="R33" s="179"/>
      <c r="S33" s="180">
        <f t="shared" si="2"/>
        <v>1368750</v>
      </c>
      <c r="T33" s="182"/>
    </row>
    <row r="34" spans="1:20" ht="22.5" x14ac:dyDescent="0.25">
      <c r="A34" s="174">
        <v>22</v>
      </c>
      <c r="B34" s="27">
        <v>2530882</v>
      </c>
      <c r="C34" s="28" t="s">
        <v>247</v>
      </c>
      <c r="D34" s="176" t="s">
        <v>147</v>
      </c>
      <c r="E34" s="177">
        <v>1125000</v>
      </c>
      <c r="F34" s="177">
        <v>1125000</v>
      </c>
      <c r="G34" s="177">
        <v>1035000</v>
      </c>
      <c r="H34" s="177">
        <v>1035000</v>
      </c>
      <c r="I34" s="177">
        <v>900000</v>
      </c>
      <c r="J34" s="177">
        <v>1080000</v>
      </c>
      <c r="K34" s="177">
        <v>450000</v>
      </c>
      <c r="L34" s="177">
        <v>0</v>
      </c>
      <c r="M34" s="177">
        <v>495000</v>
      </c>
      <c r="N34" s="177">
        <v>1080000</v>
      </c>
      <c r="O34" s="177">
        <f>1125000+250000</f>
        <v>1375000</v>
      </c>
      <c r="P34" s="177">
        <f t="shared" si="0"/>
        <v>1170000</v>
      </c>
      <c r="Q34" s="178">
        <f t="shared" si="1"/>
        <v>10870000</v>
      </c>
      <c r="R34" s="179"/>
      <c r="S34" s="180">
        <f t="shared" si="2"/>
        <v>905833.33333333337</v>
      </c>
      <c r="T34" s="182"/>
    </row>
    <row r="35" spans="1:20" ht="33.75" x14ac:dyDescent="0.25">
      <c r="A35" s="174">
        <v>23</v>
      </c>
      <c r="B35" s="181">
        <v>1119715</v>
      </c>
      <c r="C35" s="28" t="s">
        <v>248</v>
      </c>
      <c r="D35" s="176" t="s">
        <v>221</v>
      </c>
      <c r="E35" s="177">
        <v>0</v>
      </c>
      <c r="F35" s="177">
        <v>0</v>
      </c>
      <c r="G35" s="177">
        <v>0</v>
      </c>
      <c r="H35" s="177">
        <v>1305000</v>
      </c>
      <c r="I35" s="177">
        <v>1170000</v>
      </c>
      <c r="J35" s="177">
        <v>1170000</v>
      </c>
      <c r="K35" s="177">
        <v>1170000</v>
      </c>
      <c r="L35" s="177">
        <v>1215000</v>
      </c>
      <c r="M35" s="177">
        <v>1170000</v>
      </c>
      <c r="N35" s="177">
        <v>1215000</v>
      </c>
      <c r="O35" s="177">
        <v>1350000</v>
      </c>
      <c r="P35" s="177">
        <f t="shared" si="0"/>
        <v>1170000</v>
      </c>
      <c r="Q35" s="178">
        <f t="shared" si="1"/>
        <v>10935000</v>
      </c>
      <c r="R35" s="179"/>
      <c r="S35" s="180">
        <f t="shared" si="2"/>
        <v>911250</v>
      </c>
      <c r="T35" s="182"/>
    </row>
    <row r="36" spans="1:20" ht="33.75" x14ac:dyDescent="0.25">
      <c r="A36" s="174">
        <v>24</v>
      </c>
      <c r="B36" s="27">
        <v>3691030</v>
      </c>
      <c r="C36" s="28" t="s">
        <v>249</v>
      </c>
      <c r="D36" s="176" t="s">
        <v>221</v>
      </c>
      <c r="E36" s="177">
        <v>1260000</v>
      </c>
      <c r="F36" s="177">
        <v>1170000</v>
      </c>
      <c r="G36" s="177">
        <v>1305000</v>
      </c>
      <c r="H36" s="177">
        <v>1305000</v>
      </c>
      <c r="I36" s="177">
        <v>1260000</v>
      </c>
      <c r="J36" s="177">
        <v>1215000</v>
      </c>
      <c r="K36" s="177">
        <v>1260000</v>
      </c>
      <c r="L36" s="177">
        <v>1305000</v>
      </c>
      <c r="M36" s="177">
        <v>1260000</v>
      </c>
      <c r="N36" s="177">
        <v>1350000</v>
      </c>
      <c r="O36" s="177">
        <v>1170000</v>
      </c>
      <c r="P36" s="177">
        <f t="shared" si="0"/>
        <v>1170000</v>
      </c>
      <c r="Q36" s="178">
        <f t="shared" si="1"/>
        <v>15030000</v>
      </c>
      <c r="R36" s="179"/>
      <c r="S36" s="180">
        <f t="shared" si="2"/>
        <v>1252500</v>
      </c>
      <c r="T36" s="182"/>
    </row>
    <row r="37" spans="1:20" ht="22.5" x14ac:dyDescent="0.25">
      <c r="A37" s="174">
        <v>25</v>
      </c>
      <c r="B37" s="186">
        <v>541162</v>
      </c>
      <c r="C37" s="28" t="s">
        <v>250</v>
      </c>
      <c r="D37" s="176" t="s">
        <v>221</v>
      </c>
      <c r="E37" s="177">
        <v>1260000</v>
      </c>
      <c r="F37" s="177">
        <v>1305000</v>
      </c>
      <c r="G37" s="177">
        <v>1350000</v>
      </c>
      <c r="H37" s="177">
        <v>1350000</v>
      </c>
      <c r="I37" s="177">
        <v>1350000</v>
      </c>
      <c r="J37" s="177">
        <v>1350000</v>
      </c>
      <c r="K37" s="177">
        <v>1395000</v>
      </c>
      <c r="L37" s="177">
        <v>1395000</v>
      </c>
      <c r="M37" s="177">
        <v>1350000</v>
      </c>
      <c r="N37" s="177">
        <v>1395000</v>
      </c>
      <c r="O37" s="177">
        <v>1350000</v>
      </c>
      <c r="P37" s="177">
        <f t="shared" si="0"/>
        <v>1170000</v>
      </c>
      <c r="Q37" s="178">
        <f t="shared" si="1"/>
        <v>16020000</v>
      </c>
      <c r="R37" s="179"/>
      <c r="S37" s="180">
        <f t="shared" si="2"/>
        <v>1335000</v>
      </c>
      <c r="T37" s="182"/>
    </row>
    <row r="38" spans="1:20" ht="22.5" x14ac:dyDescent="0.25">
      <c r="A38" s="174">
        <v>26</v>
      </c>
      <c r="B38" s="29">
        <v>4351661</v>
      </c>
      <c r="C38" s="28" t="s">
        <v>251</v>
      </c>
      <c r="D38" s="176" t="s">
        <v>252</v>
      </c>
      <c r="E38" s="177">
        <v>1250000</v>
      </c>
      <c r="F38" s="177">
        <v>1150000</v>
      </c>
      <c r="G38" s="177">
        <v>1150000</v>
      </c>
      <c r="H38" s="177">
        <v>1300000</v>
      </c>
      <c r="I38" s="177">
        <v>1450000</v>
      </c>
      <c r="J38" s="177">
        <v>1200000</v>
      </c>
      <c r="K38" s="177">
        <v>1100000</v>
      </c>
      <c r="L38" s="177">
        <v>1150000</v>
      </c>
      <c r="M38" s="177">
        <v>1150000</v>
      </c>
      <c r="N38" s="177">
        <v>1200000</v>
      </c>
      <c r="O38" s="177">
        <v>1250000</v>
      </c>
      <c r="P38" s="187">
        <f>50000*26</f>
        <v>1300000</v>
      </c>
      <c r="Q38" s="178">
        <f t="shared" si="1"/>
        <v>14650000</v>
      </c>
      <c r="R38" s="179"/>
      <c r="S38" s="180">
        <f t="shared" si="2"/>
        <v>1220833.3333333333</v>
      </c>
      <c r="T38" s="182"/>
    </row>
    <row r="39" spans="1:20" ht="45" x14ac:dyDescent="0.25">
      <c r="A39" s="174">
        <v>27</v>
      </c>
      <c r="B39" s="27">
        <v>5709961</v>
      </c>
      <c r="C39" s="28" t="s">
        <v>253</v>
      </c>
      <c r="D39" s="176" t="s">
        <v>229</v>
      </c>
      <c r="E39" s="177">
        <v>1260000</v>
      </c>
      <c r="F39" s="177">
        <v>1305000</v>
      </c>
      <c r="G39" s="177">
        <v>1260000</v>
      </c>
      <c r="H39" s="177">
        <v>1305000</v>
      </c>
      <c r="I39" s="177">
        <v>1350000</v>
      </c>
      <c r="J39" s="177">
        <v>1350000</v>
      </c>
      <c r="K39" s="177">
        <v>450000</v>
      </c>
      <c r="L39" s="177">
        <v>0</v>
      </c>
      <c r="M39" s="177">
        <v>1215000</v>
      </c>
      <c r="N39" s="177">
        <v>1350000</v>
      </c>
      <c r="O39" s="177">
        <v>1170000</v>
      </c>
      <c r="P39" s="177">
        <f t="shared" si="0"/>
        <v>1170000</v>
      </c>
      <c r="Q39" s="178">
        <f t="shared" si="1"/>
        <v>13185000</v>
      </c>
      <c r="R39" s="179"/>
      <c r="S39" s="180">
        <f t="shared" si="2"/>
        <v>1098750</v>
      </c>
      <c r="T39" s="182"/>
    </row>
    <row r="40" spans="1:20" ht="22.5" x14ac:dyDescent="0.25">
      <c r="A40" s="174">
        <v>28</v>
      </c>
      <c r="B40" s="27">
        <v>4526505</v>
      </c>
      <c r="C40" s="28" t="s">
        <v>254</v>
      </c>
      <c r="D40" s="176" t="s">
        <v>255</v>
      </c>
      <c r="E40" s="177">
        <v>1170000</v>
      </c>
      <c r="F40" s="177">
        <v>1215000</v>
      </c>
      <c r="G40" s="177">
        <v>1125000</v>
      </c>
      <c r="H40" s="177">
        <v>1260000</v>
      </c>
      <c r="I40" s="177">
        <v>1260000</v>
      </c>
      <c r="J40" s="177">
        <v>1350000</v>
      </c>
      <c r="K40" s="177">
        <v>1350000</v>
      </c>
      <c r="L40" s="177">
        <v>1215000</v>
      </c>
      <c r="M40" s="177">
        <v>1305000</v>
      </c>
      <c r="N40" s="177">
        <v>1260000</v>
      </c>
      <c r="O40" s="177">
        <v>1215000</v>
      </c>
      <c r="P40" s="177">
        <f t="shared" si="0"/>
        <v>1170000</v>
      </c>
      <c r="Q40" s="178">
        <f t="shared" si="1"/>
        <v>14895000</v>
      </c>
      <c r="R40" s="179"/>
      <c r="S40" s="180">
        <f t="shared" si="2"/>
        <v>1241250</v>
      </c>
      <c r="T40" s="182"/>
    </row>
    <row r="41" spans="1:20" ht="33.75" x14ac:dyDescent="0.25">
      <c r="A41" s="174">
        <v>29</v>
      </c>
      <c r="B41" s="29">
        <v>4898198</v>
      </c>
      <c r="C41" s="28" t="s">
        <v>256</v>
      </c>
      <c r="D41" s="176" t="s">
        <v>221</v>
      </c>
      <c r="E41" s="177">
        <v>1080000</v>
      </c>
      <c r="F41" s="177">
        <v>1125000</v>
      </c>
      <c r="G41" s="177">
        <v>1125000</v>
      </c>
      <c r="H41" s="177">
        <v>1170000</v>
      </c>
      <c r="I41" s="177">
        <v>1170000</v>
      </c>
      <c r="J41" s="177">
        <v>1170000</v>
      </c>
      <c r="K41" s="177">
        <v>1170000</v>
      </c>
      <c r="L41" s="177">
        <v>1170000</v>
      </c>
      <c r="M41" s="177">
        <v>1170000</v>
      </c>
      <c r="N41" s="177">
        <v>630000</v>
      </c>
      <c r="O41" s="177">
        <v>0</v>
      </c>
      <c r="P41" s="187">
        <f>+$P$7*13</f>
        <v>585000</v>
      </c>
      <c r="Q41" s="178">
        <f t="shared" si="1"/>
        <v>11565000</v>
      </c>
      <c r="R41" s="179"/>
      <c r="S41" s="180">
        <f t="shared" si="2"/>
        <v>963750</v>
      </c>
      <c r="T41" s="182"/>
    </row>
    <row r="42" spans="1:20" ht="33.75" x14ac:dyDescent="0.25">
      <c r="A42" s="174">
        <v>30</v>
      </c>
      <c r="B42" s="185">
        <v>4526583</v>
      </c>
      <c r="C42" s="28" t="s">
        <v>257</v>
      </c>
      <c r="D42" s="176" t="s">
        <v>258</v>
      </c>
      <c r="E42" s="177">
        <v>0</v>
      </c>
      <c r="F42" s="177">
        <v>850000</v>
      </c>
      <c r="G42" s="177">
        <v>1200000</v>
      </c>
      <c r="H42" s="177">
        <v>1150000</v>
      </c>
      <c r="I42" s="177">
        <v>1250000</v>
      </c>
      <c r="J42" s="177">
        <v>1300000</v>
      </c>
      <c r="K42" s="177">
        <v>500000</v>
      </c>
      <c r="L42" s="177">
        <v>0</v>
      </c>
      <c r="M42" s="177">
        <v>0</v>
      </c>
      <c r="N42" s="177">
        <v>0</v>
      </c>
      <c r="O42" s="177">
        <v>0</v>
      </c>
      <c r="P42" s="187">
        <f>50000*26</f>
        <v>1300000</v>
      </c>
      <c r="Q42" s="178">
        <f t="shared" si="1"/>
        <v>7550000</v>
      </c>
      <c r="R42" s="179"/>
      <c r="S42" s="180">
        <f t="shared" si="2"/>
        <v>629166.66666666663</v>
      </c>
      <c r="T42" s="182"/>
    </row>
    <row r="43" spans="1:20" ht="45" x14ac:dyDescent="0.25">
      <c r="A43" s="174">
        <v>31</v>
      </c>
      <c r="B43" s="185">
        <v>3183841</v>
      </c>
      <c r="C43" s="175" t="s">
        <v>259</v>
      </c>
      <c r="D43" s="176" t="s">
        <v>260</v>
      </c>
      <c r="E43" s="177">
        <v>0</v>
      </c>
      <c r="F43" s="177">
        <v>405000</v>
      </c>
      <c r="G43" s="177">
        <v>1170000</v>
      </c>
      <c r="H43" s="177">
        <v>1170000</v>
      </c>
      <c r="I43" s="177">
        <v>1170000</v>
      </c>
      <c r="J43" s="177">
        <v>1170000</v>
      </c>
      <c r="K43" s="177">
        <v>1420000</v>
      </c>
      <c r="L43" s="177">
        <v>1215000</v>
      </c>
      <c r="M43" s="177">
        <v>1170000</v>
      </c>
      <c r="N43" s="177">
        <v>675000</v>
      </c>
      <c r="O43" s="177">
        <v>0</v>
      </c>
      <c r="P43" s="177">
        <v>0</v>
      </c>
      <c r="Q43" s="178">
        <f t="shared" si="1"/>
        <v>9565000</v>
      </c>
      <c r="R43" s="179"/>
      <c r="S43" s="180">
        <f t="shared" si="2"/>
        <v>797083.33333333337</v>
      </c>
      <c r="T43" s="182"/>
    </row>
    <row r="44" spans="1:20" ht="33.75" x14ac:dyDescent="0.25">
      <c r="A44" s="174">
        <v>32</v>
      </c>
      <c r="B44" s="181">
        <v>2227930</v>
      </c>
      <c r="C44" s="28" t="s">
        <v>261</v>
      </c>
      <c r="D44" s="176" t="s">
        <v>221</v>
      </c>
      <c r="E44" s="177">
        <v>0</v>
      </c>
      <c r="F44" s="177">
        <v>0</v>
      </c>
      <c r="G44" s="177">
        <v>0</v>
      </c>
      <c r="H44" s="177">
        <v>855000</v>
      </c>
      <c r="I44" s="177">
        <v>1305000</v>
      </c>
      <c r="J44" s="177">
        <v>1260000</v>
      </c>
      <c r="K44" s="177">
        <v>1170000</v>
      </c>
      <c r="L44" s="177">
        <v>1215000</v>
      </c>
      <c r="M44" s="177">
        <v>1170000</v>
      </c>
      <c r="N44" s="177">
        <v>1260000</v>
      </c>
      <c r="O44" s="177">
        <v>1125000</v>
      </c>
      <c r="P44" s="177">
        <f t="shared" si="0"/>
        <v>1170000</v>
      </c>
      <c r="Q44" s="178">
        <f t="shared" si="1"/>
        <v>10530000</v>
      </c>
      <c r="R44" s="179"/>
      <c r="S44" s="180">
        <f t="shared" si="2"/>
        <v>877500</v>
      </c>
      <c r="T44" s="182"/>
    </row>
    <row r="45" spans="1:20" ht="22.5" x14ac:dyDescent="0.25">
      <c r="A45" s="174">
        <v>33</v>
      </c>
      <c r="B45" s="185">
        <v>6283799</v>
      </c>
      <c r="C45" s="28" t="s">
        <v>262</v>
      </c>
      <c r="D45" s="188" t="s">
        <v>260</v>
      </c>
      <c r="E45" s="177">
        <v>1215000</v>
      </c>
      <c r="F45" s="177">
        <v>1170000</v>
      </c>
      <c r="G45" s="177">
        <v>1170000</v>
      </c>
      <c r="H45" s="177">
        <v>1170000</v>
      </c>
      <c r="I45" s="177">
        <v>1215000</v>
      </c>
      <c r="J45" s="177">
        <v>1170000</v>
      </c>
      <c r="K45" s="177">
        <v>1395000</v>
      </c>
      <c r="L45" s="177">
        <v>1305000</v>
      </c>
      <c r="M45" s="177">
        <v>1170000</v>
      </c>
      <c r="N45" s="177">
        <v>1350000</v>
      </c>
      <c r="O45" s="177">
        <v>1215000</v>
      </c>
      <c r="P45" s="177">
        <f t="shared" si="0"/>
        <v>1170000</v>
      </c>
      <c r="Q45" s="178">
        <f t="shared" si="1"/>
        <v>14715000</v>
      </c>
      <c r="R45" s="179"/>
      <c r="S45" s="180">
        <f t="shared" si="2"/>
        <v>1226250</v>
      </c>
      <c r="T45" s="182"/>
    </row>
    <row r="46" spans="1:20" ht="33.75" x14ac:dyDescent="0.25">
      <c r="A46" s="174">
        <v>34</v>
      </c>
      <c r="B46" s="181">
        <v>810152</v>
      </c>
      <c r="C46" s="28" t="s">
        <v>263</v>
      </c>
      <c r="D46" s="176" t="s">
        <v>264</v>
      </c>
      <c r="E46" s="177">
        <v>1395000</v>
      </c>
      <c r="F46" s="177">
        <v>1305000</v>
      </c>
      <c r="G46" s="177">
        <v>1395000</v>
      </c>
      <c r="H46" s="177">
        <v>1350000</v>
      </c>
      <c r="I46" s="177">
        <v>1395000</v>
      </c>
      <c r="J46" s="177">
        <v>1350000</v>
      </c>
      <c r="K46" s="177">
        <v>1395000</v>
      </c>
      <c r="L46" s="177">
        <v>1395000</v>
      </c>
      <c r="M46" s="177">
        <v>1350000</v>
      </c>
      <c r="N46" s="177">
        <v>1395000</v>
      </c>
      <c r="O46" s="177">
        <v>1350000</v>
      </c>
      <c r="P46" s="177">
        <f t="shared" si="0"/>
        <v>1170000</v>
      </c>
      <c r="Q46" s="178">
        <f t="shared" si="1"/>
        <v>16245000</v>
      </c>
      <c r="R46" s="179"/>
      <c r="S46" s="180">
        <f t="shared" si="2"/>
        <v>1353750</v>
      </c>
      <c r="T46" s="182"/>
    </row>
    <row r="47" spans="1:20" ht="45" x14ac:dyDescent="0.25">
      <c r="A47" s="174">
        <v>35</v>
      </c>
      <c r="B47" s="181">
        <v>776770</v>
      </c>
      <c r="C47" s="28" t="s">
        <v>265</v>
      </c>
      <c r="D47" s="176" t="s">
        <v>266</v>
      </c>
      <c r="E47" s="177">
        <v>0</v>
      </c>
      <c r="F47" s="177">
        <v>0</v>
      </c>
      <c r="G47" s="177">
        <v>1395000</v>
      </c>
      <c r="H47" s="177">
        <v>1350000</v>
      </c>
      <c r="I47" s="177">
        <v>1395000</v>
      </c>
      <c r="J47" s="177">
        <v>1350000</v>
      </c>
      <c r="K47" s="177">
        <v>1395000</v>
      </c>
      <c r="L47" s="177">
        <v>1395000</v>
      </c>
      <c r="M47" s="177">
        <v>1350000</v>
      </c>
      <c r="N47" s="177">
        <v>1395000</v>
      </c>
      <c r="O47" s="177">
        <v>1350000</v>
      </c>
      <c r="P47" s="177">
        <f t="shared" si="0"/>
        <v>1170000</v>
      </c>
      <c r="Q47" s="178">
        <f t="shared" si="1"/>
        <v>13545000</v>
      </c>
      <c r="R47" s="179"/>
      <c r="S47" s="180">
        <f t="shared" si="2"/>
        <v>1128750</v>
      </c>
      <c r="T47" s="182"/>
    </row>
    <row r="48" spans="1:20" ht="33.75" x14ac:dyDescent="0.25">
      <c r="A48" s="174">
        <v>36</v>
      </c>
      <c r="B48" s="185">
        <v>656981</v>
      </c>
      <c r="C48" s="28" t="s">
        <v>267</v>
      </c>
      <c r="D48" s="188" t="s">
        <v>268</v>
      </c>
      <c r="E48" s="177">
        <v>0</v>
      </c>
      <c r="F48" s="177">
        <v>315000</v>
      </c>
      <c r="G48" s="177">
        <v>1170000</v>
      </c>
      <c r="H48" s="177">
        <v>1170000</v>
      </c>
      <c r="I48" s="177">
        <v>1080000</v>
      </c>
      <c r="J48" s="177">
        <v>1260000</v>
      </c>
      <c r="K48" s="177">
        <v>1170000</v>
      </c>
      <c r="L48" s="177">
        <v>1215000</v>
      </c>
      <c r="M48" s="177">
        <v>1170000</v>
      </c>
      <c r="N48" s="177">
        <v>1080000</v>
      </c>
      <c r="O48" s="177">
        <v>1170000</v>
      </c>
      <c r="P48" s="177">
        <f t="shared" si="0"/>
        <v>1170000</v>
      </c>
      <c r="Q48" s="178">
        <f t="shared" si="1"/>
        <v>11970000</v>
      </c>
      <c r="R48" s="179"/>
      <c r="S48" s="180">
        <f t="shared" si="2"/>
        <v>997500</v>
      </c>
      <c r="T48" s="182"/>
    </row>
    <row r="49" spans="1:20" ht="33.75" x14ac:dyDescent="0.25">
      <c r="A49" s="174">
        <v>37</v>
      </c>
      <c r="B49" s="27">
        <v>1496452</v>
      </c>
      <c r="C49" s="28" t="s">
        <v>269</v>
      </c>
      <c r="D49" s="176" t="s">
        <v>270</v>
      </c>
      <c r="E49" s="177">
        <v>1350000</v>
      </c>
      <c r="F49" s="177">
        <v>1260000</v>
      </c>
      <c r="G49" s="177">
        <v>1305000</v>
      </c>
      <c r="H49" s="177">
        <v>1395000</v>
      </c>
      <c r="I49" s="177">
        <v>1305000</v>
      </c>
      <c r="J49" s="177">
        <v>1350000</v>
      </c>
      <c r="K49" s="177">
        <v>1395000</v>
      </c>
      <c r="L49" s="177">
        <v>1395000</v>
      </c>
      <c r="M49" s="177">
        <v>1350000</v>
      </c>
      <c r="N49" s="177">
        <v>1395000</v>
      </c>
      <c r="O49" s="177">
        <v>135000</v>
      </c>
      <c r="P49" s="177">
        <f t="shared" si="0"/>
        <v>1170000</v>
      </c>
      <c r="Q49" s="178">
        <f t="shared" si="1"/>
        <v>14805000</v>
      </c>
      <c r="R49" s="179"/>
      <c r="S49" s="180">
        <f t="shared" si="2"/>
        <v>1233750</v>
      </c>
      <c r="T49" s="182"/>
    </row>
    <row r="50" spans="1:20" ht="22.5" x14ac:dyDescent="0.25">
      <c r="A50" s="174">
        <v>38</v>
      </c>
      <c r="B50" s="27">
        <v>3832899</v>
      </c>
      <c r="C50" s="28" t="s">
        <v>271</v>
      </c>
      <c r="D50" s="176" t="s">
        <v>231</v>
      </c>
      <c r="E50" s="177">
        <v>1215000</v>
      </c>
      <c r="F50" s="177">
        <v>1125000</v>
      </c>
      <c r="G50" s="177">
        <v>1215000</v>
      </c>
      <c r="H50" s="177">
        <v>1170000</v>
      </c>
      <c r="I50" s="177">
        <v>1170000</v>
      </c>
      <c r="J50" s="177">
        <v>1170000</v>
      </c>
      <c r="K50" s="177">
        <v>1170000</v>
      </c>
      <c r="L50" s="177">
        <v>1215000</v>
      </c>
      <c r="M50" s="177">
        <v>1170000</v>
      </c>
      <c r="N50" s="177">
        <v>1080000</v>
      </c>
      <c r="O50" s="177">
        <v>1170000</v>
      </c>
      <c r="P50" s="177">
        <f t="shared" si="0"/>
        <v>1170000</v>
      </c>
      <c r="Q50" s="178">
        <f t="shared" si="1"/>
        <v>14040000</v>
      </c>
      <c r="R50" s="179">
        <v>588750</v>
      </c>
      <c r="S50" s="180">
        <f t="shared" si="2"/>
        <v>581250</v>
      </c>
      <c r="T50" s="182"/>
    </row>
    <row r="51" spans="1:20" ht="22.5" x14ac:dyDescent="0.25">
      <c r="A51" s="174">
        <v>39</v>
      </c>
      <c r="B51" s="185">
        <v>5205482</v>
      </c>
      <c r="C51" s="28" t="s">
        <v>272</v>
      </c>
      <c r="D51" s="188" t="s">
        <v>255</v>
      </c>
      <c r="E51" s="177">
        <v>1080000</v>
      </c>
      <c r="F51" s="177">
        <v>1080000</v>
      </c>
      <c r="G51" s="177">
        <v>1350000</v>
      </c>
      <c r="H51" s="177">
        <v>1305000</v>
      </c>
      <c r="I51" s="177">
        <v>1215000</v>
      </c>
      <c r="J51" s="177">
        <v>1170000</v>
      </c>
      <c r="K51" s="177">
        <v>1170000</v>
      </c>
      <c r="L51" s="177">
        <v>1170000</v>
      </c>
      <c r="M51" s="177">
        <v>1260000</v>
      </c>
      <c r="N51" s="177">
        <v>1350000</v>
      </c>
      <c r="O51" s="177">
        <v>1395000</v>
      </c>
      <c r="P51" s="177">
        <f t="shared" si="0"/>
        <v>1170000</v>
      </c>
      <c r="Q51" s="178">
        <f t="shared" si="1"/>
        <v>14715000</v>
      </c>
      <c r="R51" s="179"/>
      <c r="S51" s="180">
        <f t="shared" si="2"/>
        <v>1226250</v>
      </c>
      <c r="T51" s="182"/>
    </row>
    <row r="52" spans="1:20" ht="33.75" x14ac:dyDescent="0.25">
      <c r="A52" s="174">
        <v>40</v>
      </c>
      <c r="B52" s="27">
        <v>1857981</v>
      </c>
      <c r="C52" s="28" t="s">
        <v>273</v>
      </c>
      <c r="D52" s="176" t="s">
        <v>274</v>
      </c>
      <c r="E52" s="177">
        <v>1395000</v>
      </c>
      <c r="F52" s="177">
        <v>1350000</v>
      </c>
      <c r="G52" s="177">
        <v>1350000</v>
      </c>
      <c r="H52" s="177">
        <v>1485000</v>
      </c>
      <c r="I52" s="177">
        <v>1485000</v>
      </c>
      <c r="J52" s="177">
        <v>1485000</v>
      </c>
      <c r="K52" s="177">
        <v>1350000</v>
      </c>
      <c r="L52" s="177">
        <v>1485000</v>
      </c>
      <c r="M52" s="177">
        <v>1395000</v>
      </c>
      <c r="N52" s="177">
        <v>1440000</v>
      </c>
      <c r="O52" s="177">
        <v>1350000</v>
      </c>
      <c r="P52" s="177">
        <f t="shared" si="0"/>
        <v>1170000</v>
      </c>
      <c r="Q52" s="178">
        <f t="shared" si="1"/>
        <v>16740000</v>
      </c>
      <c r="R52" s="179"/>
      <c r="S52" s="180">
        <f t="shared" si="2"/>
        <v>1395000</v>
      </c>
      <c r="T52" s="182"/>
    </row>
    <row r="53" spans="1:20" ht="22.5" x14ac:dyDescent="0.25">
      <c r="A53" s="174">
        <v>41</v>
      </c>
      <c r="B53" s="27">
        <v>1931579</v>
      </c>
      <c r="C53" s="28" t="s">
        <v>275</v>
      </c>
      <c r="D53" s="176" t="s">
        <v>221</v>
      </c>
      <c r="E53" s="177">
        <v>1215000</v>
      </c>
      <c r="F53" s="177">
        <v>1305000</v>
      </c>
      <c r="G53" s="177">
        <v>1215000</v>
      </c>
      <c r="H53" s="177">
        <v>1350000</v>
      </c>
      <c r="I53" s="177">
        <v>1350000</v>
      </c>
      <c r="J53" s="177">
        <v>1350000</v>
      </c>
      <c r="K53" s="177">
        <v>1260000</v>
      </c>
      <c r="L53" s="177">
        <v>1395000</v>
      </c>
      <c r="M53" s="177">
        <v>1350000</v>
      </c>
      <c r="N53" s="177">
        <v>1395000</v>
      </c>
      <c r="O53" s="177">
        <v>1350000</v>
      </c>
      <c r="P53" s="177">
        <f t="shared" si="0"/>
        <v>1170000</v>
      </c>
      <c r="Q53" s="178">
        <f t="shared" si="1"/>
        <v>15705000</v>
      </c>
      <c r="R53" s="179"/>
      <c r="S53" s="180">
        <f t="shared" si="2"/>
        <v>1308750</v>
      </c>
      <c r="T53" s="182"/>
    </row>
    <row r="54" spans="1:20" ht="33.75" x14ac:dyDescent="0.25">
      <c r="A54" s="174">
        <v>42</v>
      </c>
      <c r="B54" s="27">
        <v>1104383</v>
      </c>
      <c r="C54" s="28" t="s">
        <v>276</v>
      </c>
      <c r="D54" s="176" t="s">
        <v>221</v>
      </c>
      <c r="E54" s="177">
        <v>1170000</v>
      </c>
      <c r="F54" s="177">
        <v>1125000</v>
      </c>
      <c r="G54" s="177">
        <v>1215000</v>
      </c>
      <c r="H54" s="177">
        <v>1170000</v>
      </c>
      <c r="I54" s="177">
        <v>1170000</v>
      </c>
      <c r="J54" s="177">
        <v>1170000</v>
      </c>
      <c r="K54" s="177">
        <v>1170000</v>
      </c>
      <c r="L54" s="177">
        <v>1215000</v>
      </c>
      <c r="M54" s="177">
        <v>1170000</v>
      </c>
      <c r="N54" s="177">
        <v>1080000</v>
      </c>
      <c r="O54" s="177">
        <v>1215000</v>
      </c>
      <c r="P54" s="177">
        <f t="shared" si="0"/>
        <v>1170000</v>
      </c>
      <c r="Q54" s="178">
        <f t="shared" si="1"/>
        <v>14040000</v>
      </c>
      <c r="R54" s="179"/>
      <c r="S54" s="180">
        <f t="shared" si="2"/>
        <v>1170000</v>
      </c>
      <c r="T54" s="182"/>
    </row>
    <row r="55" spans="1:20" ht="33.75" x14ac:dyDescent="0.25">
      <c r="A55" s="174">
        <v>43</v>
      </c>
      <c r="B55" s="27">
        <v>1351663</v>
      </c>
      <c r="C55" s="28" t="s">
        <v>277</v>
      </c>
      <c r="D55" s="176" t="s">
        <v>278</v>
      </c>
      <c r="E55" s="177">
        <v>1395000</v>
      </c>
      <c r="F55" s="177">
        <v>1305000</v>
      </c>
      <c r="G55" s="177">
        <v>1530000</v>
      </c>
      <c r="H55" s="177">
        <v>1305000</v>
      </c>
      <c r="I55" s="177">
        <v>1395000</v>
      </c>
      <c r="J55" s="177">
        <v>1350000</v>
      </c>
      <c r="K55" s="177">
        <v>1395000</v>
      </c>
      <c r="L55" s="177">
        <v>1395000</v>
      </c>
      <c r="M55" s="177">
        <v>1350000</v>
      </c>
      <c r="N55" s="177">
        <v>1395000</v>
      </c>
      <c r="O55" s="177">
        <v>1350000</v>
      </c>
      <c r="P55" s="177">
        <f t="shared" si="0"/>
        <v>1170000</v>
      </c>
      <c r="Q55" s="178">
        <f t="shared" si="1"/>
        <v>16335000</v>
      </c>
      <c r="R55" s="179">
        <v>690000</v>
      </c>
      <c r="S55" s="180">
        <f t="shared" si="2"/>
        <v>671250</v>
      </c>
      <c r="T55" s="182"/>
    </row>
    <row r="56" spans="1:20" ht="33.75" x14ac:dyDescent="0.25">
      <c r="A56" s="174">
        <v>44</v>
      </c>
      <c r="B56" s="27">
        <v>3956214</v>
      </c>
      <c r="C56" s="28" t="s">
        <v>279</v>
      </c>
      <c r="D56" s="176" t="s">
        <v>242</v>
      </c>
      <c r="E56" s="177">
        <v>1215000</v>
      </c>
      <c r="F56" s="177">
        <v>1305000</v>
      </c>
      <c r="G56" s="177">
        <v>1215000</v>
      </c>
      <c r="H56" s="177">
        <v>1350000</v>
      </c>
      <c r="I56" s="177">
        <v>1350000</v>
      </c>
      <c r="J56" s="177">
        <v>1350000</v>
      </c>
      <c r="K56" s="177">
        <v>450000</v>
      </c>
      <c r="L56" s="177">
        <v>0</v>
      </c>
      <c r="M56" s="177">
        <v>1395000</v>
      </c>
      <c r="N56" s="177">
        <v>1440000</v>
      </c>
      <c r="O56" s="177">
        <v>1350000</v>
      </c>
      <c r="P56" s="177">
        <f t="shared" si="0"/>
        <v>1170000</v>
      </c>
      <c r="Q56" s="178">
        <f t="shared" si="1"/>
        <v>13590000</v>
      </c>
      <c r="R56" s="179">
        <v>637500</v>
      </c>
      <c r="S56" s="180">
        <f t="shared" si="2"/>
        <v>495000</v>
      </c>
      <c r="T56" s="182"/>
    </row>
    <row r="57" spans="1:20" ht="33.75" x14ac:dyDescent="0.25">
      <c r="A57" s="174">
        <v>45</v>
      </c>
      <c r="B57" s="185">
        <v>3549970</v>
      </c>
      <c r="C57" s="28" t="s">
        <v>280</v>
      </c>
      <c r="D57" s="188" t="s">
        <v>281</v>
      </c>
      <c r="E57" s="177">
        <v>1305000</v>
      </c>
      <c r="F57" s="177">
        <v>1170000</v>
      </c>
      <c r="G57" s="177">
        <v>1395000</v>
      </c>
      <c r="H57" s="177">
        <v>1440000</v>
      </c>
      <c r="I57" s="177">
        <v>1575000</v>
      </c>
      <c r="J57" s="177">
        <v>1350000</v>
      </c>
      <c r="K57" s="177">
        <v>1170000</v>
      </c>
      <c r="L57" s="177">
        <v>1485000</v>
      </c>
      <c r="M57" s="177">
        <v>1440000</v>
      </c>
      <c r="N57" s="177">
        <v>765000</v>
      </c>
      <c r="O57" s="177">
        <v>1305000</v>
      </c>
      <c r="P57" s="177">
        <f t="shared" si="0"/>
        <v>1170000</v>
      </c>
      <c r="Q57" s="178">
        <f t="shared" si="1"/>
        <v>15570000</v>
      </c>
      <c r="R57" s="179"/>
      <c r="S57" s="180">
        <f t="shared" si="2"/>
        <v>1297500</v>
      </c>
      <c r="T57" s="182"/>
    </row>
    <row r="58" spans="1:20" ht="22.5" x14ac:dyDescent="0.25">
      <c r="A58" s="174">
        <v>46</v>
      </c>
      <c r="B58" s="185">
        <v>6261647</v>
      </c>
      <c r="C58" s="28" t="s">
        <v>282</v>
      </c>
      <c r="D58" s="188" t="s">
        <v>255</v>
      </c>
      <c r="E58" s="177">
        <v>1440000</v>
      </c>
      <c r="F58" s="177">
        <v>1215000</v>
      </c>
      <c r="G58" s="177">
        <v>1440000</v>
      </c>
      <c r="H58" s="177">
        <v>1395000</v>
      </c>
      <c r="I58" s="177">
        <v>1305000</v>
      </c>
      <c r="J58" s="177">
        <v>1260000</v>
      </c>
      <c r="K58" s="177">
        <v>1395000</v>
      </c>
      <c r="L58" s="177">
        <v>1395000</v>
      </c>
      <c r="M58" s="177">
        <v>1395000</v>
      </c>
      <c r="N58" s="177">
        <v>1395000</v>
      </c>
      <c r="O58" s="177">
        <v>1305000</v>
      </c>
      <c r="P58" s="177">
        <f t="shared" si="0"/>
        <v>1170000</v>
      </c>
      <c r="Q58" s="178">
        <f t="shared" si="1"/>
        <v>16110000</v>
      </c>
      <c r="R58" s="179"/>
      <c r="S58" s="180">
        <f t="shared" si="2"/>
        <v>1342500</v>
      </c>
      <c r="T58" s="182"/>
    </row>
    <row r="59" spans="1:20" ht="22.5" x14ac:dyDescent="0.25">
      <c r="A59" s="174">
        <v>47</v>
      </c>
      <c r="B59" s="27">
        <v>1439612</v>
      </c>
      <c r="C59" s="28" t="s">
        <v>283</v>
      </c>
      <c r="D59" s="176" t="s">
        <v>227</v>
      </c>
      <c r="E59" s="177">
        <v>1170000</v>
      </c>
      <c r="F59" s="177">
        <v>1125000</v>
      </c>
      <c r="G59" s="177">
        <v>1125000</v>
      </c>
      <c r="H59" s="177">
        <v>1350000</v>
      </c>
      <c r="I59" s="177">
        <v>1260000</v>
      </c>
      <c r="J59" s="177">
        <v>1350000</v>
      </c>
      <c r="K59" s="177">
        <v>1170000</v>
      </c>
      <c r="L59" s="177">
        <v>1170000</v>
      </c>
      <c r="M59" s="177">
        <v>1170000</v>
      </c>
      <c r="N59" s="177">
        <v>1080000</v>
      </c>
      <c r="O59" s="177">
        <v>1170000</v>
      </c>
      <c r="P59" s="177">
        <f t="shared" si="0"/>
        <v>1170000</v>
      </c>
      <c r="Q59" s="178">
        <f t="shared" si="1"/>
        <v>14310000</v>
      </c>
      <c r="R59" s="179"/>
      <c r="S59" s="180">
        <f t="shared" si="2"/>
        <v>1192500</v>
      </c>
      <c r="T59" s="182"/>
    </row>
    <row r="60" spans="1:20" ht="22.5" x14ac:dyDescent="0.25">
      <c r="A60" s="174">
        <v>48</v>
      </c>
      <c r="B60" s="185">
        <v>1008126</v>
      </c>
      <c r="C60" s="28" t="s">
        <v>284</v>
      </c>
      <c r="D60" s="176" t="s">
        <v>285</v>
      </c>
      <c r="E60" s="177">
        <v>1215000</v>
      </c>
      <c r="F60" s="177">
        <v>1305000</v>
      </c>
      <c r="G60" s="177">
        <v>1350000</v>
      </c>
      <c r="H60" s="177">
        <v>1350000</v>
      </c>
      <c r="I60" s="177">
        <v>1305000</v>
      </c>
      <c r="J60" s="177">
        <v>1350000</v>
      </c>
      <c r="K60" s="177">
        <v>1350000</v>
      </c>
      <c r="L60" s="177">
        <v>1395000</v>
      </c>
      <c r="M60" s="177">
        <v>1170000</v>
      </c>
      <c r="N60" s="177">
        <v>1215000</v>
      </c>
      <c r="O60" s="177">
        <v>0</v>
      </c>
      <c r="P60" s="177">
        <f t="shared" si="0"/>
        <v>1170000</v>
      </c>
      <c r="Q60" s="178">
        <f t="shared" si="1"/>
        <v>14175000</v>
      </c>
      <c r="R60" s="179"/>
      <c r="S60" s="180">
        <f t="shared" si="2"/>
        <v>1181250</v>
      </c>
      <c r="T60" s="182"/>
    </row>
    <row r="61" spans="1:20" ht="22.5" x14ac:dyDescent="0.25">
      <c r="A61" s="174">
        <v>49</v>
      </c>
      <c r="B61" s="185" t="s">
        <v>286</v>
      </c>
      <c r="C61" s="28" t="s">
        <v>287</v>
      </c>
      <c r="D61" s="188" t="s">
        <v>221</v>
      </c>
      <c r="E61" s="177">
        <v>1350000</v>
      </c>
      <c r="F61" s="177">
        <v>1215000</v>
      </c>
      <c r="G61" s="177">
        <v>1170000</v>
      </c>
      <c r="H61" s="177">
        <v>1170000</v>
      </c>
      <c r="I61" s="177">
        <v>1215000</v>
      </c>
      <c r="J61" s="177">
        <v>1215000</v>
      </c>
      <c r="K61" s="177">
        <v>1260000</v>
      </c>
      <c r="L61" s="177">
        <v>1350000</v>
      </c>
      <c r="M61" s="177">
        <v>1350000</v>
      </c>
      <c r="N61" s="177">
        <v>1395000</v>
      </c>
      <c r="O61" s="177">
        <v>1350000</v>
      </c>
      <c r="P61" s="177">
        <f t="shared" si="0"/>
        <v>1170000</v>
      </c>
      <c r="Q61" s="178">
        <f t="shared" si="1"/>
        <v>15210000</v>
      </c>
      <c r="R61" s="179"/>
      <c r="S61" s="180">
        <f t="shared" si="2"/>
        <v>1267500</v>
      </c>
      <c r="T61" s="182"/>
    </row>
    <row r="62" spans="1:20" ht="33.75" x14ac:dyDescent="0.25">
      <c r="A62" s="174">
        <v>50</v>
      </c>
      <c r="B62" s="185">
        <v>3684807</v>
      </c>
      <c r="C62" s="28" t="s">
        <v>288</v>
      </c>
      <c r="D62" s="188" t="s">
        <v>289</v>
      </c>
      <c r="E62" s="177">
        <v>1620000</v>
      </c>
      <c r="F62" s="177">
        <v>1485000</v>
      </c>
      <c r="G62" s="177">
        <v>1350000</v>
      </c>
      <c r="H62" s="177">
        <v>1485000</v>
      </c>
      <c r="I62" s="177">
        <v>1620000</v>
      </c>
      <c r="J62" s="177">
        <v>1440000</v>
      </c>
      <c r="K62" s="177">
        <v>1620000</v>
      </c>
      <c r="L62" s="177">
        <v>1350000</v>
      </c>
      <c r="M62" s="177">
        <v>1530000</v>
      </c>
      <c r="N62" s="177">
        <v>1710000</v>
      </c>
      <c r="O62" s="177">
        <f>1170000+350000</f>
        <v>1520000</v>
      </c>
      <c r="P62" s="177">
        <f t="shared" si="0"/>
        <v>1170000</v>
      </c>
      <c r="Q62" s="178">
        <f t="shared" si="1"/>
        <v>17900000</v>
      </c>
      <c r="R62" s="179"/>
      <c r="S62" s="180">
        <f t="shared" si="2"/>
        <v>1491666.6666666667</v>
      </c>
      <c r="T62" s="182"/>
    </row>
    <row r="63" spans="1:20" ht="45" x14ac:dyDescent="0.25">
      <c r="A63" s="174">
        <v>51</v>
      </c>
      <c r="B63" s="27">
        <v>1404000</v>
      </c>
      <c r="C63" s="28" t="s">
        <v>290</v>
      </c>
      <c r="D63" s="176" t="s">
        <v>242</v>
      </c>
      <c r="E63" s="177">
        <v>1125000</v>
      </c>
      <c r="F63" s="177">
        <v>1260000</v>
      </c>
      <c r="G63" s="177">
        <v>1035000</v>
      </c>
      <c r="H63" s="177">
        <v>1215000</v>
      </c>
      <c r="I63" s="177">
        <v>1350000</v>
      </c>
      <c r="J63" s="177">
        <v>1395000</v>
      </c>
      <c r="K63" s="177">
        <v>1350000</v>
      </c>
      <c r="L63" s="177">
        <v>1395000</v>
      </c>
      <c r="M63" s="177">
        <v>1305000</v>
      </c>
      <c r="N63" s="177">
        <v>1440000</v>
      </c>
      <c r="O63" s="177">
        <v>1260000</v>
      </c>
      <c r="P63" s="177">
        <f t="shared" si="0"/>
        <v>1170000</v>
      </c>
      <c r="Q63" s="178">
        <f t="shared" si="1"/>
        <v>15300000</v>
      </c>
      <c r="R63" s="179"/>
      <c r="S63" s="180">
        <f t="shared" si="2"/>
        <v>1275000</v>
      </c>
      <c r="T63" s="182"/>
    </row>
    <row r="64" spans="1:20" ht="33.75" x14ac:dyDescent="0.25">
      <c r="A64" s="174">
        <v>52</v>
      </c>
      <c r="B64" s="185">
        <v>3344394</v>
      </c>
      <c r="C64" s="28" t="s">
        <v>291</v>
      </c>
      <c r="D64" s="189" t="s">
        <v>285</v>
      </c>
      <c r="E64" s="177">
        <v>1215000</v>
      </c>
      <c r="F64" s="177">
        <v>1305000</v>
      </c>
      <c r="G64" s="177">
        <v>1395000</v>
      </c>
      <c r="H64" s="177">
        <v>1170000</v>
      </c>
      <c r="I64" s="177">
        <v>1305000</v>
      </c>
      <c r="J64" s="177">
        <v>1350000</v>
      </c>
      <c r="K64" s="177">
        <v>1350000</v>
      </c>
      <c r="L64" s="177">
        <v>1350000</v>
      </c>
      <c r="M64" s="177">
        <v>1170000</v>
      </c>
      <c r="N64" s="177">
        <v>1170000</v>
      </c>
      <c r="O64" s="177">
        <v>0</v>
      </c>
      <c r="P64" s="177">
        <f t="shared" si="0"/>
        <v>1170000</v>
      </c>
      <c r="Q64" s="178">
        <f t="shared" si="1"/>
        <v>13950000</v>
      </c>
      <c r="R64" s="179">
        <v>500000</v>
      </c>
      <c r="S64" s="180">
        <f t="shared" si="2"/>
        <v>662500</v>
      </c>
      <c r="T64" s="182"/>
    </row>
    <row r="65" spans="1:25" ht="33.75" x14ac:dyDescent="0.25">
      <c r="A65" s="174">
        <v>53</v>
      </c>
      <c r="B65" s="181">
        <v>4040859</v>
      </c>
      <c r="C65" s="28" t="s">
        <v>292</v>
      </c>
      <c r="D65" s="176" t="s">
        <v>221</v>
      </c>
      <c r="E65" s="190"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675000</v>
      </c>
      <c r="L65" s="177">
        <v>1125000</v>
      </c>
      <c r="M65" s="177">
        <v>990000</v>
      </c>
      <c r="N65" s="177">
        <v>1080000</v>
      </c>
      <c r="O65" s="177">
        <v>1170000</v>
      </c>
      <c r="P65" s="177">
        <f t="shared" si="0"/>
        <v>1170000</v>
      </c>
      <c r="Q65" s="178">
        <f t="shared" si="1"/>
        <v>6210000</v>
      </c>
      <c r="R65" s="179"/>
      <c r="S65" s="180">
        <f t="shared" si="2"/>
        <v>517500</v>
      </c>
      <c r="T65" s="182"/>
    </row>
    <row r="66" spans="1:25" ht="34.5" x14ac:dyDescent="0.25">
      <c r="A66" s="174">
        <v>54</v>
      </c>
      <c r="B66" s="191">
        <v>1878403</v>
      </c>
      <c r="C66" s="28" t="s">
        <v>293</v>
      </c>
      <c r="D66" s="192" t="s">
        <v>294</v>
      </c>
      <c r="E66" s="177">
        <v>1395000</v>
      </c>
      <c r="F66" s="177">
        <v>1305000</v>
      </c>
      <c r="G66" s="177">
        <v>1395000</v>
      </c>
      <c r="H66" s="177">
        <v>1350000</v>
      </c>
      <c r="I66" s="177">
        <v>1350000</v>
      </c>
      <c r="J66" s="177">
        <v>1350000</v>
      </c>
      <c r="K66" s="177">
        <v>1350000</v>
      </c>
      <c r="L66" s="177">
        <v>1350000</v>
      </c>
      <c r="M66" s="177">
        <v>1350000</v>
      </c>
      <c r="N66" s="177">
        <v>1395000</v>
      </c>
      <c r="O66" s="177">
        <v>1350000</v>
      </c>
      <c r="P66" s="177">
        <f t="shared" si="0"/>
        <v>1170000</v>
      </c>
      <c r="Q66" s="178">
        <f t="shared" si="1"/>
        <v>16110000</v>
      </c>
      <c r="R66" s="179"/>
      <c r="S66" s="180">
        <f t="shared" si="2"/>
        <v>1342500</v>
      </c>
      <c r="T66" s="182"/>
    </row>
    <row r="67" spans="1:25" ht="23.25" x14ac:dyDescent="0.25">
      <c r="A67" s="174">
        <v>55</v>
      </c>
      <c r="B67" s="191">
        <v>5006296</v>
      </c>
      <c r="C67" s="28" t="s">
        <v>295</v>
      </c>
      <c r="D67" s="192" t="s">
        <v>296</v>
      </c>
      <c r="E67" s="177">
        <v>900000</v>
      </c>
      <c r="F67" s="177">
        <v>900000</v>
      </c>
      <c r="G67" s="177">
        <v>900000</v>
      </c>
      <c r="H67" s="177">
        <v>900000</v>
      </c>
      <c r="I67" s="177">
        <v>900000</v>
      </c>
      <c r="J67" s="177">
        <v>900000</v>
      </c>
      <c r="K67" s="177">
        <v>900000</v>
      </c>
      <c r="L67" s="177">
        <v>900000</v>
      </c>
      <c r="M67" s="177">
        <v>900000</v>
      </c>
      <c r="N67" s="177">
        <v>930000</v>
      </c>
      <c r="O67" s="177">
        <v>900000</v>
      </c>
      <c r="P67" s="187">
        <v>900000</v>
      </c>
      <c r="Q67" s="178">
        <f t="shared" si="1"/>
        <v>10830000</v>
      </c>
      <c r="R67" s="179"/>
      <c r="S67" s="180">
        <f t="shared" si="2"/>
        <v>902500</v>
      </c>
      <c r="T67" s="182"/>
    </row>
    <row r="68" spans="1:25" ht="22.5" x14ac:dyDescent="0.25">
      <c r="A68" s="174">
        <v>56</v>
      </c>
      <c r="B68" s="181">
        <v>4106612</v>
      </c>
      <c r="C68" s="193" t="s">
        <v>297</v>
      </c>
      <c r="D68" s="194" t="s">
        <v>221</v>
      </c>
      <c r="E68" s="177">
        <v>945000</v>
      </c>
      <c r="F68" s="177">
        <v>1305000</v>
      </c>
      <c r="G68" s="177">
        <v>1305000</v>
      </c>
      <c r="H68" s="177">
        <v>1170000</v>
      </c>
      <c r="I68" s="177">
        <v>1395000</v>
      </c>
      <c r="J68" s="177">
        <v>1350000</v>
      </c>
      <c r="K68" s="177">
        <v>1350000</v>
      </c>
      <c r="L68" s="177">
        <v>1395000</v>
      </c>
      <c r="M68" s="177">
        <v>1350000</v>
      </c>
      <c r="N68" s="177">
        <v>1395000</v>
      </c>
      <c r="O68" s="177">
        <v>1350000</v>
      </c>
      <c r="P68" s="177">
        <f t="shared" si="0"/>
        <v>1170000</v>
      </c>
      <c r="Q68" s="178">
        <f t="shared" si="1"/>
        <v>15480000</v>
      </c>
      <c r="R68" s="179"/>
      <c r="S68" s="180">
        <f t="shared" si="2"/>
        <v>1290000</v>
      </c>
      <c r="T68" s="182"/>
    </row>
    <row r="69" spans="1:25" x14ac:dyDescent="0.25">
      <c r="A69" s="195"/>
      <c r="B69" s="196"/>
      <c r="C69" s="197"/>
      <c r="D69" s="198" t="s">
        <v>298</v>
      </c>
      <c r="E69" s="199">
        <f t="shared" ref="E69:S69" si="3">SUM(E13:E68)</f>
        <v>55645000</v>
      </c>
      <c r="F69" s="199">
        <f t="shared" si="3"/>
        <v>58060000</v>
      </c>
      <c r="G69" s="199">
        <f t="shared" si="3"/>
        <v>63540000</v>
      </c>
      <c r="H69" s="199">
        <f t="shared" si="3"/>
        <v>68415000</v>
      </c>
      <c r="I69" s="199">
        <f t="shared" si="3"/>
        <v>69970000</v>
      </c>
      <c r="J69" s="199">
        <f t="shared" si="3"/>
        <v>68780000</v>
      </c>
      <c r="K69" s="199">
        <f t="shared" si="3"/>
        <v>64665000</v>
      </c>
      <c r="L69" s="199">
        <f t="shared" si="3"/>
        <v>62125000</v>
      </c>
      <c r="M69" s="199">
        <f t="shared" si="3"/>
        <v>65720000</v>
      </c>
      <c r="N69" s="199">
        <f t="shared" si="3"/>
        <v>67110000</v>
      </c>
      <c r="O69" s="199">
        <f t="shared" si="3"/>
        <v>61155000</v>
      </c>
      <c r="P69" s="199">
        <f t="shared" si="3"/>
        <v>61545000</v>
      </c>
      <c r="Q69" s="199">
        <f t="shared" si="3"/>
        <v>766730000</v>
      </c>
      <c r="R69" s="200">
        <f t="shared" si="3"/>
        <v>3751250</v>
      </c>
      <c r="S69" s="201">
        <f t="shared" si="3"/>
        <v>60142916.666666664</v>
      </c>
      <c r="T69" s="202"/>
    </row>
    <row r="70" spans="1:25" x14ac:dyDescent="0.25">
      <c r="A70" s="203"/>
      <c r="B70" s="203"/>
      <c r="C70" s="203"/>
      <c r="D70" s="203"/>
      <c r="E70" s="204"/>
      <c r="F70" s="203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3"/>
      <c r="R70" s="206"/>
      <c r="S70" s="207"/>
      <c r="T70" s="203"/>
      <c r="U70" s="203"/>
    </row>
    <row r="71" spans="1:25" ht="15" x14ac:dyDescent="0.2">
      <c r="A71" s="208"/>
      <c r="B71" s="208" t="s">
        <v>299</v>
      </c>
      <c r="C71" s="209"/>
      <c r="D71" s="209"/>
      <c r="E71" s="209"/>
      <c r="F71" s="208"/>
      <c r="G71" s="209"/>
      <c r="H71" s="209"/>
      <c r="I71" s="209"/>
      <c r="J71" s="209"/>
      <c r="K71" s="209"/>
      <c r="M71" s="209"/>
      <c r="N71" s="209"/>
      <c r="O71" s="209"/>
      <c r="P71" s="209"/>
      <c r="Q71" s="209"/>
      <c r="R71" s="210" t="s">
        <v>300</v>
      </c>
      <c r="S71" s="211"/>
      <c r="T71" s="209"/>
      <c r="U71" s="209"/>
      <c r="V71" s="209"/>
    </row>
    <row r="72" spans="1:25" ht="15" x14ac:dyDescent="0.2">
      <c r="A72" s="209"/>
      <c r="B72" s="209"/>
      <c r="C72" s="209"/>
      <c r="D72" s="209"/>
      <c r="E72" s="208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12"/>
      <c r="S72" s="211"/>
      <c r="T72" s="209"/>
      <c r="U72" s="209"/>
      <c r="V72" s="209"/>
      <c r="W72" s="209"/>
      <c r="X72" s="209"/>
      <c r="Y72" s="209"/>
    </row>
    <row r="73" spans="1:25" ht="15" x14ac:dyDescent="0.2">
      <c r="A73" s="213"/>
      <c r="B73" s="95"/>
      <c r="C73" s="97"/>
      <c r="D73" s="1"/>
      <c r="E73" s="214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215"/>
      <c r="S73" s="216"/>
      <c r="T73" s="98"/>
      <c r="U73" s="97"/>
      <c r="V73" s="217"/>
      <c r="W73" s="218"/>
      <c r="X73" s="97"/>
      <c r="Y73" s="97"/>
    </row>
    <row r="74" spans="1:25" ht="15" x14ac:dyDescent="0.2">
      <c r="A74" s="213"/>
      <c r="B74" s="95"/>
      <c r="C74" s="97"/>
      <c r="D74" s="1"/>
      <c r="E74" s="214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215"/>
      <c r="S74" s="216"/>
      <c r="T74" s="98"/>
      <c r="U74" s="97"/>
      <c r="V74" s="217"/>
      <c r="W74" s="218"/>
      <c r="X74" s="97"/>
      <c r="Y74" s="97"/>
    </row>
    <row r="75" spans="1:25" ht="15" x14ac:dyDescent="0.2">
      <c r="A75" s="213"/>
      <c r="B75" s="95"/>
      <c r="C75" s="97"/>
      <c r="D75" s="1"/>
      <c r="E75" s="214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215"/>
      <c r="S75" s="216"/>
      <c r="T75" s="98"/>
      <c r="U75" s="97"/>
      <c r="V75" s="217"/>
      <c r="W75" s="218"/>
      <c r="X75" s="97"/>
      <c r="Y75" s="97"/>
    </row>
    <row r="76" spans="1:25" x14ac:dyDescent="0.25">
      <c r="A76" s="213"/>
      <c r="B76" s="94"/>
      <c r="C76" s="219" t="s">
        <v>179</v>
      </c>
      <c r="D76" s="8"/>
      <c r="F76" s="94"/>
      <c r="H76" s="94" t="s">
        <v>301</v>
      </c>
      <c r="K76" s="8"/>
      <c r="M76" s="97"/>
      <c r="N76" s="220"/>
      <c r="O76" s="8" t="s">
        <v>181</v>
      </c>
      <c r="Q76" s="8"/>
      <c r="R76" s="158"/>
    </row>
    <row r="77" spans="1:25" x14ac:dyDescent="0.25">
      <c r="A77" s="213"/>
      <c r="B77" s="94"/>
      <c r="C77" s="94" t="s">
        <v>182</v>
      </c>
      <c r="F77" s="94"/>
      <c r="H77" s="94" t="s">
        <v>183</v>
      </c>
      <c r="K77" s="8"/>
      <c r="M77" s="97"/>
      <c r="N77" s="220"/>
      <c r="O77" s="8" t="s">
        <v>184</v>
      </c>
      <c r="Q77" s="8"/>
      <c r="R77" s="158"/>
    </row>
    <row r="78" spans="1:25" ht="15" x14ac:dyDescent="0.2">
      <c r="A78" s="213"/>
      <c r="B78" s="97"/>
      <c r="C78" s="97"/>
      <c r="D78" s="1"/>
      <c r="E78" s="214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215"/>
      <c r="S78" s="216"/>
      <c r="T78" s="98"/>
      <c r="U78" s="97"/>
      <c r="V78" s="220"/>
      <c r="W78" s="221"/>
      <c r="X78" s="94"/>
      <c r="Y78" s="94"/>
    </row>
  </sheetData>
  <conditionalFormatting sqref="B13:P34 B35:J51 K35:P63 B52:C52 D52:D53 E52:J63 C53 B54:D54 C55:C63 D55:D67 E64:P68 B65">
    <cfRule type="containsText" dxfId="1" priority="1" operator="containsText" text="NO COBRO">
      <formula>NOT(ISERROR(SEARCH("NO COBRO",B13)))</formula>
    </cfRule>
    <cfRule type="containsText" dxfId="0" priority="2" operator="containsText" text="COBRO">
      <formula>NOT(ISERROR(SEARCH("COBRO",B13)))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GUAZUCUA 2024</vt:lpstr>
      <vt:lpstr>Contratados</vt:lpstr>
      <vt:lpstr>Jornal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Usuario</cp:lastModifiedBy>
  <cp:lastPrinted>2021-01-07T12:05:12Z</cp:lastPrinted>
  <dcterms:created xsi:type="dcterms:W3CDTF">2003-03-07T14:03:57Z</dcterms:created>
  <dcterms:modified xsi:type="dcterms:W3CDTF">2024-12-17T14:21:07Z</dcterms:modified>
</cp:coreProperties>
</file>